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/>
  <mc:AlternateContent xmlns:mc="http://schemas.openxmlformats.org/markup-compatibility/2006">
    <mc:Choice Requires="x15">
      <x15ac:absPath xmlns:x15ac="http://schemas.microsoft.com/office/spreadsheetml/2010/11/ac" url="https://gmanz-my.sharepoint.com/personal/eo_cmanz_co_nz/Documents/DJT/GMANZ/GMANZ Benchmarking/Club Benchmarking 2024/"/>
    </mc:Choice>
  </mc:AlternateContent>
  <xr:revisionPtr revIDLastSave="57" documentId="8_{D6B93393-05F3-4EDB-8FE6-C996B51A3384}" xr6:coauthVersionLast="47" xr6:coauthVersionMax="47" xr10:uidLastSave="{429E414E-4B61-4564-B2DF-112D65E8D693}"/>
  <bookViews>
    <workbookView xWindow="-108" yWindow="-108" windowWidth="23256" windowHeight="12576" xr2:uid="{A6D0F3F9-4A78-4F5D-ADCC-98025124BD6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54" i="1" l="1"/>
  <c r="CD54" i="1"/>
  <c r="CF51" i="1"/>
  <c r="CF50" i="1"/>
  <c r="CF49" i="1"/>
  <c r="CF48" i="1"/>
  <c r="CF47" i="1"/>
  <c r="CF46" i="1"/>
  <c r="CF45" i="1"/>
  <c r="CF43" i="1"/>
  <c r="CF42" i="1"/>
  <c r="CF41" i="1"/>
  <c r="CF25" i="1"/>
  <c r="CF26" i="1"/>
  <c r="CF31" i="1"/>
  <c r="CF27" i="1"/>
  <c r="CF30" i="1"/>
  <c r="CF23" i="1"/>
  <c r="CF18" i="1"/>
  <c r="CF17" i="1"/>
  <c r="CF16" i="1"/>
  <c r="CF15" i="1"/>
  <c r="CD24" i="1"/>
  <c r="CE24" i="1" s="1"/>
  <c r="CD25" i="1"/>
  <c r="CE25" i="1" s="1"/>
  <c r="CD26" i="1"/>
  <c r="CE26" i="1" s="1"/>
  <c r="CD27" i="1"/>
  <c r="CE27" i="1"/>
  <c r="CD28" i="1"/>
  <c r="CE28" i="1" s="1"/>
  <c r="CD29" i="1"/>
  <c r="CE29" i="1" s="1"/>
  <c r="CD30" i="1"/>
  <c r="CE30" i="1" s="1"/>
  <c r="CD31" i="1"/>
  <c r="CE31" i="1"/>
  <c r="CD32" i="1"/>
  <c r="CE32" i="1" s="1"/>
  <c r="CD33" i="1"/>
  <c r="CE33" i="1" s="1"/>
  <c r="CD34" i="1"/>
  <c r="CE34" i="1" s="1"/>
  <c r="CD35" i="1"/>
  <c r="CE35" i="1"/>
  <c r="CD36" i="1"/>
  <c r="CE36" i="1" s="1"/>
  <c r="CD38" i="1"/>
  <c r="CE38" i="1" s="1"/>
  <c r="CD41" i="1"/>
  <c r="CE41" i="1" s="1"/>
  <c r="CD42" i="1"/>
  <c r="CE42" i="1" s="1"/>
  <c r="CD43" i="1"/>
  <c r="CE43" i="1"/>
  <c r="CD44" i="1"/>
  <c r="CE44" i="1" s="1"/>
  <c r="CD45" i="1"/>
  <c r="CE45" i="1" s="1"/>
  <c r="CD46" i="1"/>
  <c r="CE46" i="1" s="1"/>
  <c r="CD47" i="1"/>
  <c r="CE47" i="1"/>
  <c r="CD48" i="1"/>
  <c r="CE48" i="1" s="1"/>
  <c r="CD49" i="1"/>
  <c r="CE49" i="1" s="1"/>
  <c r="CD50" i="1"/>
  <c r="CE50" i="1" s="1"/>
  <c r="CD51" i="1"/>
  <c r="CE51" i="1"/>
  <c r="CD52" i="1"/>
  <c r="CE52" i="1" s="1"/>
  <c r="CD56" i="1"/>
  <c r="CE56" i="1" s="1"/>
  <c r="CD57" i="1"/>
  <c r="CE57" i="1" s="1"/>
  <c r="CD58" i="1"/>
  <c r="CE58" i="1" s="1"/>
  <c r="CD59" i="1"/>
  <c r="CE59" i="1"/>
  <c r="CD61" i="1"/>
  <c r="CE61" i="1" s="1"/>
  <c r="CD63" i="1"/>
  <c r="CE63" i="1"/>
  <c r="CD65" i="1"/>
  <c r="CE65" i="1" s="1"/>
  <c r="CD68" i="1"/>
  <c r="CE68" i="1" s="1"/>
  <c r="CD70" i="1"/>
  <c r="CE70" i="1" s="1"/>
  <c r="CD71" i="1"/>
  <c r="CE71" i="1"/>
  <c r="CD72" i="1"/>
  <c r="CE72" i="1" s="1"/>
  <c r="CD73" i="1"/>
  <c r="CE73" i="1" s="1"/>
  <c r="CD74" i="1"/>
  <c r="CE74" i="1" s="1"/>
  <c r="CD75" i="1"/>
  <c r="CE75" i="1"/>
  <c r="CD77" i="1"/>
  <c r="CE77" i="1" s="1"/>
  <c r="CD79" i="1"/>
  <c r="CE79" i="1"/>
  <c r="CD82" i="1"/>
  <c r="CE82" i="1" s="1"/>
  <c r="CD83" i="1"/>
  <c r="CE83" i="1"/>
  <c r="CD84" i="1"/>
  <c r="CE84" i="1" s="1"/>
  <c r="CD85" i="1"/>
  <c r="CE85" i="1" s="1"/>
  <c r="CD86" i="1"/>
  <c r="CE86" i="1" s="1"/>
  <c r="CE23" i="1"/>
  <c r="CE16" i="1"/>
  <c r="CE17" i="1"/>
  <c r="CE18" i="1"/>
  <c r="CE19" i="1"/>
  <c r="CE15" i="1"/>
  <c r="CC101" i="1"/>
  <c r="CC110" i="1"/>
  <c r="CC111" i="1"/>
  <c r="CC112" i="1"/>
  <c r="CC121" i="1"/>
  <c r="CC122" i="1"/>
  <c r="CC125" i="1"/>
  <c r="CC128" i="1"/>
  <c r="CC130" i="1"/>
  <c r="CC86" i="1"/>
  <c r="CC115" i="1" s="1"/>
  <c r="CC36" i="1"/>
  <c r="CC52" i="1"/>
  <c r="CC117" i="1" s="1"/>
  <c r="CD23" i="1"/>
  <c r="CC32" i="1"/>
  <c r="CC103" i="1" s="1"/>
  <c r="CD18" i="1"/>
  <c r="CD17" i="1"/>
  <c r="CD16" i="1"/>
  <c r="CD15" i="1"/>
  <c r="CC75" i="1"/>
  <c r="CC72" i="1"/>
  <c r="CC77" i="1" s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CB128" i="1"/>
  <c r="CA128" i="1"/>
  <c r="BZ128" i="1"/>
  <c r="BY128" i="1"/>
  <c r="BX128" i="1"/>
  <c r="BW128" i="1"/>
  <c r="BV128" i="1"/>
  <c r="BU128" i="1"/>
  <c r="BT128" i="1"/>
  <c r="BS128" i="1"/>
  <c r="BR128" i="1"/>
  <c r="BQ128" i="1"/>
  <c r="BP128" i="1"/>
  <c r="BO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CB122" i="1"/>
  <c r="CA122" i="1"/>
  <c r="BZ122" i="1"/>
  <c r="BY122" i="1"/>
  <c r="BX122" i="1"/>
  <c r="BW12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BQ115" i="1"/>
  <c r="BP115" i="1"/>
  <c r="BO115" i="1"/>
  <c r="BL115" i="1"/>
  <c r="BF115" i="1"/>
  <c r="BE115" i="1"/>
  <c r="BB115" i="1"/>
  <c r="BA115" i="1"/>
  <c r="AU115" i="1"/>
  <c r="AT115" i="1"/>
  <c r="AP115" i="1"/>
  <c r="AN115" i="1"/>
  <c r="AF115" i="1"/>
  <c r="AE115" i="1"/>
  <c r="AA115" i="1"/>
  <c r="Z115" i="1"/>
  <c r="S115" i="1"/>
  <c r="M115" i="1"/>
  <c r="L115" i="1"/>
  <c r="C115" i="1"/>
  <c r="B115" i="1"/>
  <c r="CB101" i="1"/>
  <c r="CA101" i="1"/>
  <c r="BZ101" i="1"/>
  <c r="BY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F100" i="1"/>
  <c r="J91" i="1"/>
  <c r="CB86" i="1"/>
  <c r="CA86" i="1"/>
  <c r="BZ86" i="1"/>
  <c r="BY86" i="1"/>
  <c r="BY115" i="1" s="1"/>
  <c r="BX86" i="1"/>
  <c r="BW86" i="1"/>
  <c r="BV86" i="1"/>
  <c r="BU86" i="1"/>
  <c r="BT86" i="1"/>
  <c r="BS86" i="1"/>
  <c r="BR86" i="1"/>
  <c r="BR115" i="1" s="1"/>
  <c r="BN86" i="1"/>
  <c r="BM86" i="1"/>
  <c r="BK86" i="1"/>
  <c r="BJ86" i="1"/>
  <c r="BI86" i="1"/>
  <c r="BI115" i="1" s="1"/>
  <c r="BH86" i="1"/>
  <c r="BG86" i="1"/>
  <c r="BD86" i="1"/>
  <c r="BC86" i="1"/>
  <c r="AZ86" i="1"/>
  <c r="AY86" i="1"/>
  <c r="AX86" i="1"/>
  <c r="AW86" i="1"/>
  <c r="AV86" i="1"/>
  <c r="AS86" i="1"/>
  <c r="AS115" i="1" s="1"/>
  <c r="AR86" i="1"/>
  <c r="AQ86" i="1"/>
  <c r="AO86" i="1"/>
  <c r="AM86" i="1"/>
  <c r="AL86" i="1"/>
  <c r="AK86" i="1"/>
  <c r="AK115" i="1" s="1"/>
  <c r="AJ86" i="1"/>
  <c r="AJ115" i="1" s="1"/>
  <c r="AI86" i="1"/>
  <c r="AH86" i="1"/>
  <c r="AG86" i="1"/>
  <c r="AD86" i="1"/>
  <c r="AC86" i="1"/>
  <c r="AC115" i="1" s="1"/>
  <c r="AB86" i="1"/>
  <c r="AB115" i="1" s="1"/>
  <c r="Y86" i="1"/>
  <c r="X86" i="1"/>
  <c r="W86" i="1"/>
  <c r="V86" i="1"/>
  <c r="U86" i="1"/>
  <c r="T86" i="1"/>
  <c r="R86" i="1"/>
  <c r="Q86" i="1"/>
  <c r="P86" i="1"/>
  <c r="O86" i="1"/>
  <c r="N86" i="1"/>
  <c r="K86" i="1"/>
  <c r="J86" i="1"/>
  <c r="I86" i="1"/>
  <c r="H86" i="1"/>
  <c r="G86" i="1"/>
  <c r="F86" i="1"/>
  <c r="E86" i="1"/>
  <c r="E115" i="1" s="1"/>
  <c r="D86" i="1"/>
  <c r="D115" i="1" s="1"/>
  <c r="AM79" i="1"/>
  <c r="AF79" i="1"/>
  <c r="AV77" i="1"/>
  <c r="AJ77" i="1"/>
  <c r="AJ79" i="1" s="1"/>
  <c r="AI77" i="1"/>
  <c r="AI102" i="1" s="1"/>
  <c r="H77" i="1"/>
  <c r="H100" i="1" s="1"/>
  <c r="C77" i="1"/>
  <c r="C102" i="1" s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F102" i="1" s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CB72" i="1"/>
  <c r="CB77" i="1" s="1"/>
  <c r="CB100" i="1" s="1"/>
  <c r="CA72" i="1"/>
  <c r="CA77" i="1" s="1"/>
  <c r="CA102" i="1" s="1"/>
  <c r="BZ72" i="1"/>
  <c r="BZ77" i="1" s="1"/>
  <c r="BY72" i="1"/>
  <c r="BY77" i="1" s="1"/>
  <c r="BX72" i="1"/>
  <c r="BW72" i="1"/>
  <c r="BW77" i="1" s="1"/>
  <c r="BV72" i="1"/>
  <c r="BV77" i="1" s="1"/>
  <c r="BU72" i="1"/>
  <c r="BT72" i="1"/>
  <c r="BS72" i="1"/>
  <c r="BS77" i="1" s="1"/>
  <c r="BS102" i="1" s="1"/>
  <c r="BR72" i="1"/>
  <c r="BR77" i="1" s="1"/>
  <c r="BQ72" i="1"/>
  <c r="BQ77" i="1" s="1"/>
  <c r="BP72" i="1"/>
  <c r="BO72" i="1"/>
  <c r="BO77" i="1" s="1"/>
  <c r="BN72" i="1"/>
  <c r="BN77" i="1" s="1"/>
  <c r="BM72" i="1"/>
  <c r="BL72" i="1"/>
  <c r="BL77" i="1" s="1"/>
  <c r="BK72" i="1"/>
  <c r="BK77" i="1" s="1"/>
  <c r="BJ72" i="1"/>
  <c r="BJ77" i="1" s="1"/>
  <c r="BI72" i="1"/>
  <c r="BI77" i="1" s="1"/>
  <c r="BH72" i="1"/>
  <c r="BG72" i="1"/>
  <c r="BG77" i="1" s="1"/>
  <c r="BF72" i="1"/>
  <c r="BF77" i="1" s="1"/>
  <c r="BE72" i="1"/>
  <c r="BD72" i="1"/>
  <c r="BD77" i="1" s="1"/>
  <c r="BD100" i="1" s="1"/>
  <c r="BC72" i="1"/>
  <c r="BC77" i="1" s="1"/>
  <c r="BC102" i="1" s="1"/>
  <c r="BB72" i="1"/>
  <c r="BB77" i="1" s="1"/>
  <c r="BA72" i="1"/>
  <c r="BA77" i="1" s="1"/>
  <c r="AZ72" i="1"/>
  <c r="AY72" i="1"/>
  <c r="AY77" i="1" s="1"/>
  <c r="AY79" i="1" s="1"/>
  <c r="AX72" i="1"/>
  <c r="AX77" i="1" s="1"/>
  <c r="AW72" i="1"/>
  <c r="AV72" i="1"/>
  <c r="AU72" i="1"/>
  <c r="AU77" i="1" s="1"/>
  <c r="AU100" i="1" s="1"/>
  <c r="AT72" i="1"/>
  <c r="AT77" i="1" s="1"/>
  <c r="AS72" i="1"/>
  <c r="AS77" i="1" s="1"/>
  <c r="AR72" i="1"/>
  <c r="AQ72" i="1"/>
  <c r="AQ77" i="1" s="1"/>
  <c r="AQ79" i="1" s="1"/>
  <c r="AP72" i="1"/>
  <c r="AP77" i="1" s="1"/>
  <c r="AO72" i="1"/>
  <c r="AN72" i="1"/>
  <c r="AM72" i="1"/>
  <c r="AM77" i="1" s="1"/>
  <c r="AM100" i="1" s="1"/>
  <c r="AL72" i="1"/>
  <c r="AK72" i="1"/>
  <c r="AK77" i="1" s="1"/>
  <c r="AJ72" i="1"/>
  <c r="AI72" i="1"/>
  <c r="AH72" i="1"/>
  <c r="AH77" i="1" s="1"/>
  <c r="AH79" i="1" s="1"/>
  <c r="AG72" i="1"/>
  <c r="AG77" i="1" s="1"/>
  <c r="AF72" i="1"/>
  <c r="AE72" i="1"/>
  <c r="AE77" i="1" s="1"/>
  <c r="AD72" i="1"/>
  <c r="AD77" i="1" s="1"/>
  <c r="AD100" i="1" s="1"/>
  <c r="AC72" i="1"/>
  <c r="AC77" i="1" s="1"/>
  <c r="AB72" i="1"/>
  <c r="AB77" i="1" s="1"/>
  <c r="AA72" i="1"/>
  <c r="AA77" i="1" s="1"/>
  <c r="AA102" i="1" s="1"/>
  <c r="Z72" i="1"/>
  <c r="Z77" i="1" s="1"/>
  <c r="Z79" i="1" s="1"/>
  <c r="Y72" i="1"/>
  <c r="Y77" i="1" s="1"/>
  <c r="X72" i="1"/>
  <c r="X77" i="1" s="1"/>
  <c r="W72" i="1"/>
  <c r="W77" i="1" s="1"/>
  <c r="V72" i="1"/>
  <c r="V77" i="1" s="1"/>
  <c r="U72" i="1"/>
  <c r="U77" i="1" s="1"/>
  <c r="T72" i="1"/>
  <c r="T77" i="1" s="1"/>
  <c r="S72" i="1"/>
  <c r="S77" i="1" s="1"/>
  <c r="S102" i="1" s="1"/>
  <c r="R72" i="1"/>
  <c r="R77" i="1" s="1"/>
  <c r="R79" i="1" s="1"/>
  <c r="Q72" i="1"/>
  <c r="Q77" i="1" s="1"/>
  <c r="P72" i="1"/>
  <c r="O72" i="1"/>
  <c r="O77" i="1" s="1"/>
  <c r="N72" i="1"/>
  <c r="N77" i="1" s="1"/>
  <c r="M72" i="1"/>
  <c r="L72" i="1"/>
  <c r="L77" i="1" s="1"/>
  <c r="K72" i="1"/>
  <c r="K77" i="1" s="1"/>
  <c r="K102" i="1" s="1"/>
  <c r="J72" i="1"/>
  <c r="J77" i="1" s="1"/>
  <c r="J79" i="1" s="1"/>
  <c r="I72" i="1"/>
  <c r="H72" i="1"/>
  <c r="G72" i="1"/>
  <c r="G77" i="1" s="1"/>
  <c r="F72" i="1"/>
  <c r="F77" i="1" s="1"/>
  <c r="E72" i="1"/>
  <c r="C72" i="1"/>
  <c r="B72" i="1"/>
  <c r="AL65" i="1"/>
  <c r="CB52" i="1"/>
  <c r="CA52" i="1"/>
  <c r="CA117" i="1" s="1"/>
  <c r="BZ52" i="1"/>
  <c r="BZ117" i="1" s="1"/>
  <c r="BY52" i="1"/>
  <c r="BY117" i="1" s="1"/>
  <c r="BX52" i="1"/>
  <c r="BW52" i="1"/>
  <c r="BW117" i="1" s="1"/>
  <c r="BV52" i="1"/>
  <c r="BU52" i="1"/>
  <c r="BT52" i="1"/>
  <c r="BS52" i="1"/>
  <c r="BS117" i="1" s="1"/>
  <c r="BR52" i="1"/>
  <c r="BR117" i="1" s="1"/>
  <c r="BQ52" i="1"/>
  <c r="BQ117" i="1" s="1"/>
  <c r="BP52" i="1"/>
  <c r="BO52" i="1"/>
  <c r="BO117" i="1" s="1"/>
  <c r="BN52" i="1"/>
  <c r="BM52" i="1"/>
  <c r="BL52" i="1"/>
  <c r="BK52" i="1"/>
  <c r="BK117" i="1" s="1"/>
  <c r="BJ52" i="1"/>
  <c r="BJ117" i="1" s="1"/>
  <c r="BI52" i="1"/>
  <c r="BI117" i="1" s="1"/>
  <c r="BH52" i="1"/>
  <c r="BG52" i="1"/>
  <c r="BG117" i="1" s="1"/>
  <c r="BF52" i="1"/>
  <c r="BE52" i="1"/>
  <c r="BD52" i="1"/>
  <c r="BC52" i="1"/>
  <c r="BC117" i="1" s="1"/>
  <c r="BB52" i="1"/>
  <c r="BB117" i="1" s="1"/>
  <c r="BA52" i="1"/>
  <c r="BA117" i="1" s="1"/>
  <c r="AZ52" i="1"/>
  <c r="AY52" i="1"/>
  <c r="AY117" i="1" s="1"/>
  <c r="AX52" i="1"/>
  <c r="AW52" i="1"/>
  <c r="AV52" i="1"/>
  <c r="AU52" i="1"/>
  <c r="AU117" i="1" s="1"/>
  <c r="AT52" i="1"/>
  <c r="AT117" i="1" s="1"/>
  <c r="AS52" i="1"/>
  <c r="AS117" i="1" s="1"/>
  <c r="AR52" i="1"/>
  <c r="AQ52" i="1"/>
  <c r="AQ117" i="1" s="1"/>
  <c r="AP52" i="1"/>
  <c r="AO52" i="1"/>
  <c r="AN52" i="1"/>
  <c r="AM52" i="1"/>
  <c r="AM117" i="1" s="1"/>
  <c r="AL52" i="1"/>
  <c r="AK52" i="1"/>
  <c r="AJ52" i="1"/>
  <c r="AJ117" i="1" s="1"/>
  <c r="AI52" i="1"/>
  <c r="AI117" i="1" s="1"/>
  <c r="AH52" i="1"/>
  <c r="AH117" i="1" s="1"/>
  <c r="AG52" i="1"/>
  <c r="AF52" i="1"/>
  <c r="AF117" i="1" s="1"/>
  <c r="AE52" i="1"/>
  <c r="AE117" i="1" s="1"/>
  <c r="AD52" i="1"/>
  <c r="AD117" i="1" s="1"/>
  <c r="AC52" i="1"/>
  <c r="AB52" i="1"/>
  <c r="AB117" i="1" s="1"/>
  <c r="AA52" i="1"/>
  <c r="AA117" i="1" s="1"/>
  <c r="Z52" i="1"/>
  <c r="Z117" i="1" s="1"/>
  <c r="Y52" i="1"/>
  <c r="X52" i="1"/>
  <c r="W52" i="1"/>
  <c r="W117" i="1" s="1"/>
  <c r="V52" i="1"/>
  <c r="V117" i="1" s="1"/>
  <c r="U52" i="1"/>
  <c r="T52" i="1"/>
  <c r="T117" i="1" s="1"/>
  <c r="S52" i="1"/>
  <c r="S117" i="1" s="1"/>
  <c r="R52" i="1"/>
  <c r="R117" i="1" s="1"/>
  <c r="Q52" i="1"/>
  <c r="P52" i="1"/>
  <c r="O52" i="1"/>
  <c r="O117" i="1" s="1"/>
  <c r="N52" i="1"/>
  <c r="N117" i="1" s="1"/>
  <c r="M52" i="1"/>
  <c r="L52" i="1"/>
  <c r="L117" i="1" s="1"/>
  <c r="K52" i="1"/>
  <c r="K117" i="1" s="1"/>
  <c r="J52" i="1"/>
  <c r="J117" i="1" s="1"/>
  <c r="I52" i="1"/>
  <c r="H52" i="1"/>
  <c r="G52" i="1"/>
  <c r="G117" i="1" s="1"/>
  <c r="F52" i="1"/>
  <c r="F117" i="1" s="1"/>
  <c r="E52" i="1"/>
  <c r="D52" i="1"/>
  <c r="D117" i="1" s="1"/>
  <c r="C52" i="1"/>
  <c r="C117" i="1" s="1"/>
  <c r="B52" i="1"/>
  <c r="B117" i="1" s="1"/>
  <c r="AU38" i="1"/>
  <c r="AU54" i="1" s="1"/>
  <c r="AT38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CB32" i="1"/>
  <c r="CA32" i="1"/>
  <c r="CA38" i="1" s="1"/>
  <c r="CA54" i="1" s="1"/>
  <c r="BZ32" i="1"/>
  <c r="BZ38" i="1" s="1"/>
  <c r="BY32" i="1"/>
  <c r="BX32" i="1"/>
  <c r="BW32" i="1"/>
  <c r="BV32" i="1"/>
  <c r="BV116" i="1" s="1"/>
  <c r="BU32" i="1"/>
  <c r="BU38" i="1" s="1"/>
  <c r="BT32" i="1"/>
  <c r="BT103" i="1" s="1"/>
  <c r="BS32" i="1"/>
  <c r="BR32" i="1"/>
  <c r="BR38" i="1" s="1"/>
  <c r="BR108" i="1" s="1"/>
  <c r="BQ32" i="1"/>
  <c r="BP32" i="1"/>
  <c r="BO32" i="1"/>
  <c r="BN32" i="1"/>
  <c r="BN116" i="1" s="1"/>
  <c r="BM32" i="1"/>
  <c r="BM38" i="1" s="1"/>
  <c r="BL32" i="1"/>
  <c r="BL103" i="1" s="1"/>
  <c r="BK32" i="1"/>
  <c r="BJ32" i="1"/>
  <c r="BJ38" i="1" s="1"/>
  <c r="BI32" i="1"/>
  <c r="BH32" i="1"/>
  <c r="BG32" i="1"/>
  <c r="BF32" i="1"/>
  <c r="BF116" i="1" s="1"/>
  <c r="BE32" i="1"/>
  <c r="BE38" i="1" s="1"/>
  <c r="BD32" i="1"/>
  <c r="BD103" i="1" s="1"/>
  <c r="BC32" i="1"/>
  <c r="BB32" i="1"/>
  <c r="BA32" i="1"/>
  <c r="AZ32" i="1"/>
  <c r="AY32" i="1"/>
  <c r="AX32" i="1"/>
  <c r="AX116" i="1" s="1"/>
  <c r="AW32" i="1"/>
  <c r="AW38" i="1" s="1"/>
  <c r="AV32" i="1"/>
  <c r="AU32" i="1"/>
  <c r="AU103" i="1" s="1"/>
  <c r="AT32" i="1"/>
  <c r="AS32" i="1"/>
  <c r="AR32" i="1"/>
  <c r="AQ32" i="1"/>
  <c r="AP32" i="1"/>
  <c r="AP116" i="1" s="1"/>
  <c r="AO32" i="1"/>
  <c r="AO38" i="1" s="1"/>
  <c r="AN32" i="1"/>
  <c r="AN103" i="1" s="1"/>
  <c r="AM32" i="1"/>
  <c r="AL32" i="1"/>
  <c r="AL38" i="1" s="1"/>
  <c r="AL54" i="1" s="1"/>
  <c r="AK32" i="1"/>
  <c r="AJ32" i="1"/>
  <c r="AI32" i="1"/>
  <c r="AH32" i="1"/>
  <c r="AH38" i="1" s="1"/>
  <c r="AG32" i="1"/>
  <c r="AG116" i="1" s="1"/>
  <c r="AF32" i="1"/>
  <c r="AE32" i="1"/>
  <c r="AE116" i="1" s="1"/>
  <c r="AD32" i="1"/>
  <c r="AD103" i="1" s="1"/>
  <c r="AC32" i="1"/>
  <c r="AB32" i="1"/>
  <c r="AB38" i="1" s="1"/>
  <c r="AA32" i="1"/>
  <c r="Z32" i="1"/>
  <c r="Y32" i="1"/>
  <c r="Y116" i="1" s="1"/>
  <c r="X32" i="1"/>
  <c r="W32" i="1"/>
  <c r="W116" i="1" s="1"/>
  <c r="V32" i="1"/>
  <c r="U32" i="1"/>
  <c r="T32" i="1"/>
  <c r="T38" i="1" s="1"/>
  <c r="S32" i="1"/>
  <c r="R32" i="1"/>
  <c r="Q32" i="1"/>
  <c r="Q116" i="1" s="1"/>
  <c r="P32" i="1"/>
  <c r="O32" i="1"/>
  <c r="O116" i="1" s="1"/>
  <c r="N32" i="1"/>
  <c r="M32" i="1"/>
  <c r="L32" i="1"/>
  <c r="K32" i="1"/>
  <c r="J32" i="1"/>
  <c r="J38" i="1" s="1"/>
  <c r="I32" i="1"/>
  <c r="I116" i="1" s="1"/>
  <c r="H32" i="1"/>
  <c r="G32" i="1"/>
  <c r="G116" i="1" s="1"/>
  <c r="F32" i="1"/>
  <c r="E32" i="1"/>
  <c r="D32" i="1"/>
  <c r="C32" i="1"/>
  <c r="B32" i="1"/>
  <c r="B38" i="1" s="1"/>
  <c r="CC19" i="1"/>
  <c r="CC113" i="1" s="1"/>
  <c r="CB19" i="1"/>
  <c r="CA19" i="1"/>
  <c r="CA111" i="1" s="1"/>
  <c r="BZ19" i="1"/>
  <c r="BY19" i="1"/>
  <c r="BY110" i="1" s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K110" i="1" s="1"/>
  <c r="BJ19" i="1"/>
  <c r="BJ111" i="1" s="1"/>
  <c r="BI19" i="1"/>
  <c r="BI110" i="1" s="1"/>
  <c r="BH19" i="1"/>
  <c r="BG19" i="1"/>
  <c r="BF19" i="1"/>
  <c r="BE19" i="1"/>
  <c r="BD19" i="1"/>
  <c r="BC19" i="1"/>
  <c r="BB19" i="1"/>
  <c r="BA19" i="1"/>
  <c r="AZ19" i="1"/>
  <c r="AY19" i="1"/>
  <c r="AX19" i="1"/>
  <c r="AX110" i="1" s="1"/>
  <c r="AW19" i="1"/>
  <c r="AV19" i="1"/>
  <c r="AU19" i="1"/>
  <c r="AT19" i="1"/>
  <c r="AT111" i="1" s="1"/>
  <c r="AS19" i="1"/>
  <c r="AR19" i="1"/>
  <c r="AR113" i="1" s="1"/>
  <c r="AQ19" i="1"/>
  <c r="AP19" i="1"/>
  <c r="AO19" i="1"/>
  <c r="AN19" i="1"/>
  <c r="AM19" i="1"/>
  <c r="AM112" i="1" s="1"/>
  <c r="AL19" i="1"/>
  <c r="AK19" i="1"/>
  <c r="AJ19" i="1"/>
  <c r="AI19" i="1"/>
  <c r="AH19" i="1"/>
  <c r="AH111" i="1" s="1"/>
  <c r="AG19" i="1"/>
  <c r="AF19" i="1"/>
  <c r="AE19" i="1"/>
  <c r="AE111" i="1" s="1"/>
  <c r="AD19" i="1"/>
  <c r="AC19" i="1"/>
  <c r="AB19" i="1"/>
  <c r="AA19" i="1"/>
  <c r="AA113" i="1" s="1"/>
  <c r="Z19" i="1"/>
  <c r="Y19" i="1"/>
  <c r="X19" i="1"/>
  <c r="W19" i="1"/>
  <c r="W113" i="1" s="1"/>
  <c r="V19" i="1"/>
  <c r="V112" i="1" s="1"/>
  <c r="U19" i="1"/>
  <c r="U110" i="1" s="1"/>
  <c r="T19" i="1"/>
  <c r="S19" i="1"/>
  <c r="R19" i="1"/>
  <c r="Q19" i="1"/>
  <c r="P19" i="1"/>
  <c r="O19" i="1"/>
  <c r="O112" i="1" s="1"/>
  <c r="N19" i="1"/>
  <c r="M19" i="1"/>
  <c r="L19" i="1"/>
  <c r="L110" i="1" s="1"/>
  <c r="K19" i="1"/>
  <c r="J19" i="1"/>
  <c r="I19" i="1"/>
  <c r="H19" i="1"/>
  <c r="G19" i="1"/>
  <c r="F19" i="1"/>
  <c r="F111" i="1" s="1"/>
  <c r="E19" i="1"/>
  <c r="D19" i="1"/>
  <c r="C19" i="1"/>
  <c r="B19" i="1"/>
  <c r="CC102" i="1" l="1"/>
  <c r="CC79" i="1"/>
  <c r="CC100" i="1"/>
  <c r="X79" i="1"/>
  <c r="X100" i="1"/>
  <c r="BL100" i="1"/>
  <c r="BL79" i="1"/>
  <c r="V38" i="1"/>
  <c r="V124" i="1" s="1"/>
  <c r="C38" i="1"/>
  <c r="S38" i="1"/>
  <c r="S124" i="1" s="1"/>
  <c r="AA38" i="1"/>
  <c r="AI38" i="1"/>
  <c r="AQ38" i="1"/>
  <c r="AQ123" i="1" s="1"/>
  <c r="AY38" i="1"/>
  <c r="AY120" i="1" s="1"/>
  <c r="BG38" i="1"/>
  <c r="BO38" i="1"/>
  <c r="BO119" i="1" s="1"/>
  <c r="BW38" i="1"/>
  <c r="AD38" i="1"/>
  <c r="AD54" i="1" s="1"/>
  <c r="AD105" i="1" s="1"/>
  <c r="H102" i="1"/>
  <c r="X102" i="1"/>
  <c r="AI79" i="1"/>
  <c r="AJ102" i="1"/>
  <c r="AM38" i="1"/>
  <c r="BK38" i="1"/>
  <c r="BK123" i="1" s="1"/>
  <c r="BS38" i="1"/>
  <c r="Q102" i="1"/>
  <c r="Y102" i="1"/>
  <c r="AG102" i="1"/>
  <c r="AO77" i="1"/>
  <c r="AO100" i="1" s="1"/>
  <c r="AW77" i="1"/>
  <c r="AW102" i="1" s="1"/>
  <c r="BE77" i="1"/>
  <c r="BM77" i="1"/>
  <c r="BM102" i="1" s="1"/>
  <c r="BU77" i="1"/>
  <c r="BU102" i="1" s="1"/>
  <c r="BE102" i="1"/>
  <c r="AQ102" i="1"/>
  <c r="AY102" i="1"/>
  <c r="BG102" i="1"/>
  <c r="BO102" i="1"/>
  <c r="BW102" i="1"/>
  <c r="U102" i="1"/>
  <c r="AC102" i="1"/>
  <c r="AK102" i="1"/>
  <c r="AS102" i="1"/>
  <c r="BA102" i="1"/>
  <c r="BI102" i="1"/>
  <c r="BQ102" i="1"/>
  <c r="BY102" i="1"/>
  <c r="CE122" i="1"/>
  <c r="V111" i="1"/>
  <c r="Q103" i="1"/>
  <c r="U38" i="1"/>
  <c r="AC38" i="1"/>
  <c r="AC118" i="1" s="1"/>
  <c r="BI38" i="1"/>
  <c r="BI119" i="1" s="1"/>
  <c r="CC38" i="1"/>
  <c r="CC57" i="1" s="1"/>
  <c r="CC65" i="1" s="1"/>
  <c r="CC116" i="1"/>
  <c r="AP100" i="1"/>
  <c r="AP79" i="1"/>
  <c r="AX100" i="1"/>
  <c r="AX79" i="1"/>
  <c r="BF79" i="1"/>
  <c r="BF100" i="1"/>
  <c r="BN100" i="1"/>
  <c r="BN79" i="1"/>
  <c r="BV100" i="1"/>
  <c r="BV79" i="1"/>
  <c r="U127" i="1"/>
  <c r="U129" i="1"/>
  <c r="U123" i="1"/>
  <c r="U118" i="1"/>
  <c r="U124" i="1"/>
  <c r="U119" i="1"/>
  <c r="U120" i="1"/>
  <c r="U126" i="1"/>
  <c r="U54" i="1"/>
  <c r="U106" i="1"/>
  <c r="U108" i="1"/>
  <c r="AC127" i="1"/>
  <c r="AC129" i="1"/>
  <c r="AC123" i="1"/>
  <c r="AC124" i="1"/>
  <c r="AC119" i="1"/>
  <c r="AC120" i="1"/>
  <c r="AC126" i="1"/>
  <c r="AC54" i="1"/>
  <c r="AC106" i="1"/>
  <c r="AC57" i="1"/>
  <c r="AC65" i="1" s="1"/>
  <c r="AC108" i="1"/>
  <c r="BI123" i="1"/>
  <c r="BI118" i="1"/>
  <c r="BI57" i="1"/>
  <c r="BI65" i="1" s="1"/>
  <c r="V129" i="1"/>
  <c r="V118" i="1"/>
  <c r="V119" i="1"/>
  <c r="V127" i="1"/>
  <c r="V106" i="1"/>
  <c r="V54" i="1"/>
  <c r="T126" i="1"/>
  <c r="T127" i="1"/>
  <c r="T129" i="1"/>
  <c r="T123" i="1"/>
  <c r="T118" i="1"/>
  <c r="T124" i="1"/>
  <c r="T119" i="1"/>
  <c r="T120" i="1"/>
  <c r="T108" i="1"/>
  <c r="T54" i="1"/>
  <c r="T106" i="1"/>
  <c r="AM129" i="1"/>
  <c r="AM123" i="1"/>
  <c r="AM118" i="1"/>
  <c r="AM124" i="1"/>
  <c r="AM119" i="1"/>
  <c r="AM120" i="1"/>
  <c r="AM126" i="1"/>
  <c r="AM127" i="1"/>
  <c r="AM106" i="1"/>
  <c r="AM108" i="1"/>
  <c r="AM57" i="1"/>
  <c r="AM65" i="1" s="1"/>
  <c r="AM54" i="1"/>
  <c r="BK129" i="1"/>
  <c r="BK118" i="1"/>
  <c r="BK120" i="1"/>
  <c r="BK126" i="1"/>
  <c r="BK106" i="1"/>
  <c r="BK57" i="1"/>
  <c r="BK65" i="1" s="1"/>
  <c r="BS129" i="1"/>
  <c r="BS123" i="1"/>
  <c r="BS118" i="1"/>
  <c r="BS124" i="1"/>
  <c r="BS119" i="1"/>
  <c r="BS120" i="1"/>
  <c r="BS126" i="1"/>
  <c r="BS127" i="1"/>
  <c r="BS106" i="1"/>
  <c r="BS108" i="1"/>
  <c r="BS54" i="1"/>
  <c r="C120" i="1"/>
  <c r="C126" i="1"/>
  <c r="C127" i="1"/>
  <c r="C129" i="1"/>
  <c r="C123" i="1"/>
  <c r="C118" i="1"/>
  <c r="C119" i="1"/>
  <c r="C124" i="1"/>
  <c r="C114" i="1"/>
  <c r="C54" i="1"/>
  <c r="C106" i="1"/>
  <c r="C108" i="1"/>
  <c r="S127" i="1"/>
  <c r="S129" i="1"/>
  <c r="S118" i="1"/>
  <c r="S114" i="1"/>
  <c r="S106" i="1"/>
  <c r="S57" i="1"/>
  <c r="S65" i="1" s="1"/>
  <c r="AA120" i="1"/>
  <c r="AA126" i="1"/>
  <c r="AA127" i="1"/>
  <c r="AA129" i="1"/>
  <c r="AA123" i="1"/>
  <c r="AA118" i="1"/>
  <c r="AA119" i="1"/>
  <c r="AA114" i="1"/>
  <c r="AA54" i="1"/>
  <c r="AA57" i="1"/>
  <c r="AA65" i="1" s="1"/>
  <c r="AA124" i="1"/>
  <c r="AA106" i="1"/>
  <c r="AA108" i="1"/>
  <c r="AI120" i="1"/>
  <c r="AI126" i="1"/>
  <c r="AI127" i="1"/>
  <c r="AI129" i="1"/>
  <c r="AI123" i="1"/>
  <c r="AI118" i="1"/>
  <c r="AI119" i="1"/>
  <c r="AI124" i="1"/>
  <c r="AI106" i="1"/>
  <c r="AI54" i="1"/>
  <c r="AI108" i="1"/>
  <c r="AI57" i="1"/>
  <c r="AI65" i="1" s="1"/>
  <c r="AQ127" i="1"/>
  <c r="AQ129" i="1"/>
  <c r="AQ54" i="1"/>
  <c r="AY124" i="1"/>
  <c r="AY106" i="1"/>
  <c r="BG124" i="1"/>
  <c r="BG119" i="1"/>
  <c r="BG120" i="1"/>
  <c r="BG126" i="1"/>
  <c r="BG127" i="1"/>
  <c r="BG129" i="1"/>
  <c r="BG118" i="1"/>
  <c r="BG123" i="1"/>
  <c r="BG106" i="1"/>
  <c r="BG108" i="1"/>
  <c r="BG57" i="1"/>
  <c r="BG65" i="1" s="1"/>
  <c r="BG54" i="1"/>
  <c r="BG107" i="1"/>
  <c r="BO124" i="1"/>
  <c r="BO120" i="1"/>
  <c r="BO129" i="1"/>
  <c r="BO114" i="1"/>
  <c r="BO123" i="1"/>
  <c r="BO108" i="1"/>
  <c r="BO107" i="1"/>
  <c r="BW124" i="1"/>
  <c r="BW119" i="1"/>
  <c r="BW120" i="1"/>
  <c r="BW126" i="1"/>
  <c r="BW127" i="1"/>
  <c r="BW129" i="1"/>
  <c r="BW118" i="1"/>
  <c r="BW123" i="1"/>
  <c r="BW106" i="1"/>
  <c r="BW108" i="1"/>
  <c r="BW57" i="1"/>
  <c r="BW65" i="1" s="1"/>
  <c r="BW54" i="1"/>
  <c r="BW107" i="1"/>
  <c r="CA109" i="1"/>
  <c r="CA105" i="1"/>
  <c r="F100" i="1"/>
  <c r="F102" i="1"/>
  <c r="F79" i="1"/>
  <c r="N100" i="1"/>
  <c r="N102" i="1"/>
  <c r="N79" i="1"/>
  <c r="V100" i="1"/>
  <c r="V102" i="1"/>
  <c r="V79" i="1"/>
  <c r="AO123" i="1"/>
  <c r="AO118" i="1"/>
  <c r="AO124" i="1"/>
  <c r="AO119" i="1"/>
  <c r="AO120" i="1"/>
  <c r="AO126" i="1"/>
  <c r="AO127" i="1"/>
  <c r="AO129" i="1"/>
  <c r="AO106" i="1"/>
  <c r="AO108" i="1"/>
  <c r="AO54" i="1"/>
  <c r="AO57" i="1"/>
  <c r="AO65" i="1" s="1"/>
  <c r="BE123" i="1"/>
  <c r="BE118" i="1"/>
  <c r="BE124" i="1"/>
  <c r="BE119" i="1"/>
  <c r="BE120" i="1"/>
  <c r="BE126" i="1"/>
  <c r="BE127" i="1"/>
  <c r="BE129" i="1"/>
  <c r="BE114" i="1"/>
  <c r="BE106" i="1"/>
  <c r="BE108" i="1"/>
  <c r="BE57" i="1"/>
  <c r="BE65" i="1" s="1"/>
  <c r="BE54" i="1"/>
  <c r="BM123" i="1"/>
  <c r="BM118" i="1"/>
  <c r="BM124" i="1"/>
  <c r="BM119" i="1"/>
  <c r="BM120" i="1"/>
  <c r="BM126" i="1"/>
  <c r="BM127" i="1"/>
  <c r="BM129" i="1"/>
  <c r="BM106" i="1"/>
  <c r="BM108" i="1"/>
  <c r="BM57" i="1"/>
  <c r="BM65" i="1" s="1"/>
  <c r="BM54" i="1"/>
  <c r="BU123" i="1"/>
  <c r="BU118" i="1"/>
  <c r="BU124" i="1"/>
  <c r="BU119" i="1"/>
  <c r="BU120" i="1"/>
  <c r="BU126" i="1"/>
  <c r="BU127" i="1"/>
  <c r="BU129" i="1"/>
  <c r="BU106" i="1"/>
  <c r="BU108" i="1"/>
  <c r="BU57" i="1"/>
  <c r="BU65" i="1" s="1"/>
  <c r="BU54" i="1"/>
  <c r="B124" i="1"/>
  <c r="B119" i="1"/>
  <c r="B120" i="1"/>
  <c r="B126" i="1"/>
  <c r="B127" i="1"/>
  <c r="B129" i="1"/>
  <c r="B114" i="1"/>
  <c r="B118" i="1"/>
  <c r="B123" i="1"/>
  <c r="B106" i="1"/>
  <c r="B108" i="1"/>
  <c r="B54" i="1"/>
  <c r="J124" i="1"/>
  <c r="J119" i="1"/>
  <c r="J120" i="1"/>
  <c r="J126" i="1"/>
  <c r="J127" i="1"/>
  <c r="J129" i="1"/>
  <c r="J118" i="1"/>
  <c r="J123" i="1"/>
  <c r="J106" i="1"/>
  <c r="J108" i="1"/>
  <c r="J54" i="1"/>
  <c r="AH124" i="1"/>
  <c r="AH119" i="1"/>
  <c r="AH120" i="1"/>
  <c r="AH126" i="1"/>
  <c r="AH127" i="1"/>
  <c r="AH129" i="1"/>
  <c r="AH123" i="1"/>
  <c r="AH106" i="1"/>
  <c r="AH108" i="1"/>
  <c r="AH57" i="1"/>
  <c r="AH65" i="1" s="1"/>
  <c r="AH118" i="1"/>
  <c r="AH54" i="1"/>
  <c r="AU105" i="1"/>
  <c r="AU109" i="1"/>
  <c r="G110" i="1"/>
  <c r="G111" i="1"/>
  <c r="G112" i="1"/>
  <c r="Z116" i="1"/>
  <c r="Z103" i="1"/>
  <c r="E117" i="1"/>
  <c r="AX103" i="1"/>
  <c r="G113" i="1"/>
  <c r="H112" i="1"/>
  <c r="H111" i="1"/>
  <c r="H113" i="1"/>
  <c r="P112" i="1"/>
  <c r="P111" i="1"/>
  <c r="P113" i="1"/>
  <c r="P110" i="1"/>
  <c r="X112" i="1"/>
  <c r="X111" i="1"/>
  <c r="X113" i="1"/>
  <c r="AF112" i="1"/>
  <c r="AF111" i="1"/>
  <c r="AF110" i="1"/>
  <c r="AF113" i="1"/>
  <c r="AN110" i="1"/>
  <c r="AN112" i="1"/>
  <c r="AN113" i="1"/>
  <c r="AN111" i="1"/>
  <c r="AV110" i="1"/>
  <c r="AV113" i="1"/>
  <c r="AV112" i="1"/>
  <c r="BD113" i="1"/>
  <c r="BD110" i="1"/>
  <c r="BD112" i="1"/>
  <c r="BD111" i="1"/>
  <c r="BL113" i="1"/>
  <c r="BL110" i="1"/>
  <c r="BL111" i="1"/>
  <c r="BT111" i="1"/>
  <c r="BT113" i="1"/>
  <c r="BT110" i="1"/>
  <c r="BT112" i="1"/>
  <c r="CB111" i="1"/>
  <c r="CB113" i="1"/>
  <c r="CB110" i="1"/>
  <c r="C116" i="1"/>
  <c r="C103" i="1"/>
  <c r="K116" i="1"/>
  <c r="K103" i="1"/>
  <c r="S116" i="1"/>
  <c r="S103" i="1"/>
  <c r="AA116" i="1"/>
  <c r="AA103" i="1"/>
  <c r="AI116" i="1"/>
  <c r="AI103" i="1"/>
  <c r="AQ116" i="1"/>
  <c r="AQ103" i="1"/>
  <c r="AY116" i="1"/>
  <c r="AY103" i="1"/>
  <c r="BG116" i="1"/>
  <c r="BG103" i="1"/>
  <c r="BO116" i="1"/>
  <c r="BO103" i="1"/>
  <c r="BW116" i="1"/>
  <c r="BW103" i="1"/>
  <c r="K38" i="1"/>
  <c r="AX38" i="1"/>
  <c r="I77" i="1"/>
  <c r="Q100" i="1"/>
  <c r="Q79" i="1"/>
  <c r="Y100" i="1"/>
  <c r="Y79" i="1"/>
  <c r="AT102" i="1"/>
  <c r="BB102" i="1"/>
  <c r="BJ102" i="1"/>
  <c r="BR102" i="1"/>
  <c r="BZ102" i="1"/>
  <c r="AG100" i="1"/>
  <c r="AG79" i="1"/>
  <c r="Z100" i="1"/>
  <c r="AM102" i="1"/>
  <c r="W103" i="1"/>
  <c r="J107" i="1"/>
  <c r="H110" i="1"/>
  <c r="AC117" i="1"/>
  <c r="AC107" i="1"/>
  <c r="I113" i="1"/>
  <c r="I112" i="1"/>
  <c r="I110" i="1"/>
  <c r="Q113" i="1"/>
  <c r="Q112" i="1"/>
  <c r="Q111" i="1"/>
  <c r="Q110" i="1"/>
  <c r="Y113" i="1"/>
  <c r="Y112" i="1"/>
  <c r="Y111" i="1"/>
  <c r="Y110" i="1"/>
  <c r="AG113" i="1"/>
  <c r="AG112" i="1"/>
  <c r="AG111" i="1"/>
  <c r="AO112" i="1"/>
  <c r="AO111" i="1"/>
  <c r="AO113" i="1"/>
  <c r="AO110" i="1"/>
  <c r="AW112" i="1"/>
  <c r="AW111" i="1"/>
  <c r="AW110" i="1"/>
  <c r="BE112" i="1"/>
  <c r="BE113" i="1"/>
  <c r="BE111" i="1"/>
  <c r="BE110" i="1"/>
  <c r="BM112" i="1"/>
  <c r="BM113" i="1"/>
  <c r="BM111" i="1"/>
  <c r="BM110" i="1"/>
  <c r="BU112" i="1"/>
  <c r="BU113" i="1"/>
  <c r="BU111" i="1"/>
  <c r="D116" i="1"/>
  <c r="D103" i="1"/>
  <c r="L116" i="1"/>
  <c r="L103" i="1"/>
  <c r="T116" i="1"/>
  <c r="T103" i="1"/>
  <c r="AB116" i="1"/>
  <c r="AB103" i="1"/>
  <c r="AJ116" i="1"/>
  <c r="AJ103" i="1"/>
  <c r="AJ38" i="1"/>
  <c r="AJ114" i="1" s="1"/>
  <c r="AR116" i="1"/>
  <c r="AR103" i="1"/>
  <c r="AR105" i="1"/>
  <c r="AR38" i="1"/>
  <c r="AR114" i="1" s="1"/>
  <c r="AZ116" i="1"/>
  <c r="AZ103" i="1"/>
  <c r="AZ38" i="1"/>
  <c r="BH116" i="1"/>
  <c r="BH103" i="1"/>
  <c r="BH38" i="1"/>
  <c r="BP116" i="1"/>
  <c r="BP103" i="1"/>
  <c r="BP38" i="1"/>
  <c r="BX116" i="1"/>
  <c r="BX103" i="1"/>
  <c r="BX38" i="1"/>
  <c r="BX114" i="1" s="1"/>
  <c r="L38" i="1"/>
  <c r="AD123" i="1"/>
  <c r="AD118" i="1"/>
  <c r="AD119" i="1"/>
  <c r="AD126" i="1"/>
  <c r="AD108" i="1"/>
  <c r="AD57" i="1"/>
  <c r="AD65" i="1" s="1"/>
  <c r="BJ127" i="1"/>
  <c r="BJ129" i="1"/>
  <c r="BJ123" i="1"/>
  <c r="BJ118" i="1"/>
  <c r="BJ124" i="1"/>
  <c r="BJ119" i="1"/>
  <c r="BJ120" i="1"/>
  <c r="BJ126" i="1"/>
  <c r="BJ54" i="1"/>
  <c r="BJ106" i="1"/>
  <c r="BR57" i="1"/>
  <c r="BR65" i="1" s="1"/>
  <c r="H79" i="1"/>
  <c r="G115" i="1"/>
  <c r="Q115" i="1"/>
  <c r="AX114" i="1"/>
  <c r="AX115" i="1"/>
  <c r="BJ114" i="1"/>
  <c r="BJ115" i="1"/>
  <c r="BV115" i="1"/>
  <c r="Y103" i="1"/>
  <c r="BF103" i="1"/>
  <c r="BJ108" i="1"/>
  <c r="O110" i="1"/>
  <c r="O111" i="1"/>
  <c r="O113" i="1"/>
  <c r="BC113" i="1"/>
  <c r="BC112" i="1"/>
  <c r="BC111" i="1"/>
  <c r="BC110" i="1"/>
  <c r="B116" i="1"/>
  <c r="B103" i="1"/>
  <c r="M117" i="1"/>
  <c r="B110" i="1"/>
  <c r="B113" i="1"/>
  <c r="B111" i="1"/>
  <c r="B112" i="1"/>
  <c r="J110" i="1"/>
  <c r="J113" i="1"/>
  <c r="J112" i="1"/>
  <c r="J111" i="1"/>
  <c r="R110" i="1"/>
  <c r="R113" i="1"/>
  <c r="R112" i="1"/>
  <c r="Z110" i="1"/>
  <c r="Z113" i="1"/>
  <c r="Z111" i="1"/>
  <c r="Z112" i="1"/>
  <c r="AH110" i="1"/>
  <c r="AH113" i="1"/>
  <c r="AH112" i="1"/>
  <c r="AP113" i="1"/>
  <c r="AP112" i="1"/>
  <c r="AP111" i="1"/>
  <c r="AP110" i="1"/>
  <c r="AX113" i="1"/>
  <c r="AX112" i="1"/>
  <c r="AX111" i="1"/>
  <c r="BF113" i="1"/>
  <c r="BF112" i="1"/>
  <c r="BF110" i="1"/>
  <c r="BN113" i="1"/>
  <c r="BN112" i="1"/>
  <c r="BN111" i="1"/>
  <c r="BN110" i="1"/>
  <c r="BV113" i="1"/>
  <c r="BV112" i="1"/>
  <c r="BV110" i="1"/>
  <c r="E116" i="1"/>
  <c r="E103" i="1"/>
  <c r="M116" i="1"/>
  <c r="M103" i="1"/>
  <c r="U116" i="1"/>
  <c r="U103" i="1"/>
  <c r="AC116" i="1"/>
  <c r="AC103" i="1"/>
  <c r="AK116" i="1"/>
  <c r="AK103" i="1"/>
  <c r="AS116" i="1"/>
  <c r="AS103" i="1"/>
  <c r="BA116" i="1"/>
  <c r="BA103" i="1"/>
  <c r="BI116" i="1"/>
  <c r="BI103" i="1"/>
  <c r="BQ116" i="1"/>
  <c r="BQ103" i="1"/>
  <c r="BY116" i="1"/>
  <c r="BY103" i="1"/>
  <c r="D38" i="1"/>
  <c r="M38" i="1"/>
  <c r="AE38" i="1"/>
  <c r="AP38" i="1"/>
  <c r="BA38" i="1"/>
  <c r="BV38" i="1"/>
  <c r="H117" i="1"/>
  <c r="P117" i="1"/>
  <c r="X117" i="1"/>
  <c r="AN117" i="1"/>
  <c r="AV117" i="1"/>
  <c r="BD117" i="1"/>
  <c r="BL117" i="1"/>
  <c r="BT117" i="1"/>
  <c r="CB117" i="1"/>
  <c r="BG100" i="1"/>
  <c r="BG79" i="1"/>
  <c r="BO100" i="1"/>
  <c r="BO79" i="1"/>
  <c r="BW100" i="1"/>
  <c r="BW79" i="1"/>
  <c r="AV102" i="1"/>
  <c r="BD102" i="1"/>
  <c r="BL102" i="1"/>
  <c r="BT102" i="1"/>
  <c r="CB102" i="1"/>
  <c r="P77" i="1"/>
  <c r="P102" i="1" s="1"/>
  <c r="AH100" i="1"/>
  <c r="AU102" i="1"/>
  <c r="AE103" i="1"/>
  <c r="BU110" i="1"/>
  <c r="W110" i="1"/>
  <c r="W112" i="1"/>
  <c r="W111" i="1"/>
  <c r="BS113" i="1"/>
  <c r="BS111" i="1"/>
  <c r="BS110" i="1"/>
  <c r="BS112" i="1"/>
  <c r="AW123" i="1"/>
  <c r="AW118" i="1"/>
  <c r="AW124" i="1"/>
  <c r="AW119" i="1"/>
  <c r="AW120" i="1"/>
  <c r="AW126" i="1"/>
  <c r="AW127" i="1"/>
  <c r="AW129" i="1"/>
  <c r="AW106" i="1"/>
  <c r="AW108" i="1"/>
  <c r="C110" i="1"/>
  <c r="C111" i="1"/>
  <c r="C112" i="1"/>
  <c r="C113" i="1"/>
  <c r="K110" i="1"/>
  <c r="K111" i="1"/>
  <c r="K112" i="1"/>
  <c r="K113" i="1"/>
  <c r="S110" i="1"/>
  <c r="S111" i="1"/>
  <c r="S112" i="1"/>
  <c r="S113" i="1"/>
  <c r="AA110" i="1"/>
  <c r="AA111" i="1"/>
  <c r="AA112" i="1"/>
  <c r="AI110" i="1"/>
  <c r="AI111" i="1"/>
  <c r="AI112" i="1"/>
  <c r="AI113" i="1"/>
  <c r="AQ110" i="1"/>
  <c r="AQ113" i="1"/>
  <c r="AQ111" i="1"/>
  <c r="AY110" i="1"/>
  <c r="AY113" i="1"/>
  <c r="AY112" i="1"/>
  <c r="AY111" i="1"/>
  <c r="BG110" i="1"/>
  <c r="BG113" i="1"/>
  <c r="BG111" i="1"/>
  <c r="BO110" i="1"/>
  <c r="BO111" i="1"/>
  <c r="BO113" i="1"/>
  <c r="BO112" i="1"/>
  <c r="BW110" i="1"/>
  <c r="BW111" i="1"/>
  <c r="BW113" i="1"/>
  <c r="BW112" i="1"/>
  <c r="CD19" i="1"/>
  <c r="F103" i="1"/>
  <c r="F116" i="1"/>
  <c r="N103" i="1"/>
  <c r="N116" i="1"/>
  <c r="V116" i="1"/>
  <c r="V103" i="1"/>
  <c r="AT116" i="1"/>
  <c r="AT103" i="1"/>
  <c r="BB116" i="1"/>
  <c r="BB103" i="1"/>
  <c r="BJ116" i="1"/>
  <c r="BJ103" i="1"/>
  <c r="BR116" i="1"/>
  <c r="BR103" i="1"/>
  <c r="BZ116" i="1"/>
  <c r="BZ103" i="1"/>
  <c r="E38" i="1"/>
  <c r="N38" i="1"/>
  <c r="N107" i="1" s="1"/>
  <c r="W38" i="1"/>
  <c r="W114" i="1" s="1"/>
  <c r="AG38" i="1"/>
  <c r="BB38" i="1"/>
  <c r="BB107" i="1" s="1"/>
  <c r="I117" i="1"/>
  <c r="Q117" i="1"/>
  <c r="Y117" i="1"/>
  <c r="AG117" i="1"/>
  <c r="AG107" i="1"/>
  <c r="AO117" i="1"/>
  <c r="AO107" i="1"/>
  <c r="AW117" i="1"/>
  <c r="AW107" i="1"/>
  <c r="BE117" i="1"/>
  <c r="BE107" i="1"/>
  <c r="BM117" i="1"/>
  <c r="BM107" i="1"/>
  <c r="BU117" i="1"/>
  <c r="BU107" i="1"/>
  <c r="AW54" i="1"/>
  <c r="L79" i="1"/>
  <c r="L100" i="1"/>
  <c r="T79" i="1"/>
  <c r="T100" i="1"/>
  <c r="AB79" i="1"/>
  <c r="AB100" i="1"/>
  <c r="BE79" i="1"/>
  <c r="BE100" i="1"/>
  <c r="BM79" i="1"/>
  <c r="BM100" i="1"/>
  <c r="BU79" i="1"/>
  <c r="BU100" i="1"/>
  <c r="AN77" i="1"/>
  <c r="AN102" i="1" s="1"/>
  <c r="BT77" i="1"/>
  <c r="AU79" i="1"/>
  <c r="CB79" i="1"/>
  <c r="I115" i="1"/>
  <c r="T115" i="1"/>
  <c r="T114" i="1"/>
  <c r="AD114" i="1"/>
  <c r="AD115" i="1"/>
  <c r="AO114" i="1"/>
  <c r="AO115" i="1"/>
  <c r="AZ115" i="1"/>
  <c r="AZ114" i="1"/>
  <c r="BM114" i="1"/>
  <c r="BM115" i="1"/>
  <c r="BX115" i="1"/>
  <c r="AG103" i="1"/>
  <c r="BN103" i="1"/>
  <c r="T107" i="1"/>
  <c r="BA107" i="1"/>
  <c r="X110" i="1"/>
  <c r="AV111" i="1"/>
  <c r="AQ112" i="1"/>
  <c r="AW113" i="1"/>
  <c r="AU113" i="1"/>
  <c r="AU111" i="1"/>
  <c r="AU112" i="1"/>
  <c r="J116" i="1"/>
  <c r="J103" i="1"/>
  <c r="AB126" i="1"/>
  <c r="AB127" i="1"/>
  <c r="AB129" i="1"/>
  <c r="AB123" i="1"/>
  <c r="AB118" i="1"/>
  <c r="AB124" i="1"/>
  <c r="AB119" i="1"/>
  <c r="AB120" i="1"/>
  <c r="AB108" i="1"/>
  <c r="AB54" i="1"/>
  <c r="AB106" i="1"/>
  <c r="D111" i="1"/>
  <c r="D112" i="1"/>
  <c r="D113" i="1"/>
  <c r="D110" i="1"/>
  <c r="L111" i="1"/>
  <c r="L112" i="1"/>
  <c r="L113" i="1"/>
  <c r="T111" i="1"/>
  <c r="T112" i="1"/>
  <c r="T113" i="1"/>
  <c r="T110" i="1"/>
  <c r="AB111" i="1"/>
  <c r="AB112" i="1"/>
  <c r="AB113" i="1"/>
  <c r="AB110" i="1"/>
  <c r="AJ111" i="1"/>
  <c r="AJ112" i="1"/>
  <c r="AJ113" i="1"/>
  <c r="AJ110" i="1"/>
  <c r="AR110" i="1"/>
  <c r="AR111" i="1"/>
  <c r="AR112" i="1"/>
  <c r="AR109" i="1"/>
  <c r="AZ110" i="1"/>
  <c r="AZ111" i="1"/>
  <c r="AZ112" i="1"/>
  <c r="AZ113" i="1"/>
  <c r="BH110" i="1"/>
  <c r="BH111" i="1"/>
  <c r="BH112" i="1"/>
  <c r="BH113" i="1"/>
  <c r="BP110" i="1"/>
  <c r="BP111" i="1"/>
  <c r="BP112" i="1"/>
  <c r="BP113" i="1"/>
  <c r="BX110" i="1"/>
  <c r="BX111" i="1"/>
  <c r="BX112" i="1"/>
  <c r="BX113" i="1"/>
  <c r="AM116" i="1"/>
  <c r="AM103" i="1"/>
  <c r="BC103" i="1"/>
  <c r="BC116" i="1"/>
  <c r="BK103" i="1"/>
  <c r="BK116" i="1"/>
  <c r="BS103" i="1"/>
  <c r="BS116" i="1"/>
  <c r="CA103" i="1"/>
  <c r="CA116" i="1"/>
  <c r="F38" i="1"/>
  <c r="O38" i="1"/>
  <c r="O107" i="1" s="1"/>
  <c r="Y38" i="1"/>
  <c r="Y114" i="1" s="1"/>
  <c r="AS38" i="1"/>
  <c r="AS107" i="1" s="1"/>
  <c r="BC38" i="1"/>
  <c r="BC107" i="1" s="1"/>
  <c r="BN38" i="1"/>
  <c r="BN107" i="1" s="1"/>
  <c r="BY38" i="1"/>
  <c r="BY107" i="1" s="1"/>
  <c r="AP117" i="1"/>
  <c r="AX107" i="1"/>
  <c r="AX117" i="1"/>
  <c r="BF117" i="1"/>
  <c r="BN117" i="1"/>
  <c r="BV117" i="1"/>
  <c r="AB57" i="1"/>
  <c r="AB65" i="1" s="1"/>
  <c r="E77" i="1"/>
  <c r="M77" i="1"/>
  <c r="M102" i="1" s="1"/>
  <c r="U79" i="1"/>
  <c r="U100" i="1"/>
  <c r="AC79" i="1"/>
  <c r="AC100" i="1"/>
  <c r="AK79" i="1"/>
  <c r="AK100" i="1"/>
  <c r="AS79" i="1"/>
  <c r="AS100" i="1"/>
  <c r="BI79" i="1"/>
  <c r="BI100" i="1"/>
  <c r="BQ79" i="1"/>
  <c r="BQ100" i="1"/>
  <c r="BY79" i="1"/>
  <c r="BY100" i="1"/>
  <c r="B77" i="1"/>
  <c r="J102" i="1"/>
  <c r="R102" i="1"/>
  <c r="Z102" i="1"/>
  <c r="AH102" i="1"/>
  <c r="AP102" i="1"/>
  <c r="AX102" i="1"/>
  <c r="BF102" i="1"/>
  <c r="BN102" i="1"/>
  <c r="BV102" i="1"/>
  <c r="J100" i="1"/>
  <c r="AQ100" i="1"/>
  <c r="G103" i="1"/>
  <c r="AG110" i="1"/>
  <c r="BF111" i="1"/>
  <c r="BG112" i="1"/>
  <c r="AM113" i="1"/>
  <c r="AM111" i="1"/>
  <c r="AM110" i="1"/>
  <c r="CA113" i="1"/>
  <c r="CA112" i="1"/>
  <c r="CA110" i="1"/>
  <c r="BR127" i="1"/>
  <c r="BR129" i="1"/>
  <c r="BR123" i="1"/>
  <c r="BR118" i="1"/>
  <c r="BR124" i="1"/>
  <c r="BR119" i="1"/>
  <c r="BR120" i="1"/>
  <c r="BR126" i="1"/>
  <c r="BR54" i="1"/>
  <c r="BR106" i="1"/>
  <c r="U117" i="1"/>
  <c r="U107" i="1"/>
  <c r="E112" i="1"/>
  <c r="E113" i="1"/>
  <c r="E111" i="1"/>
  <c r="E110" i="1"/>
  <c r="M112" i="1"/>
  <c r="M113" i="1"/>
  <c r="M111" i="1"/>
  <c r="M110" i="1"/>
  <c r="U112" i="1"/>
  <c r="U113" i="1"/>
  <c r="U111" i="1"/>
  <c r="AC112" i="1"/>
  <c r="AC113" i="1"/>
  <c r="AC111" i="1"/>
  <c r="AC110" i="1"/>
  <c r="AK112" i="1"/>
  <c r="AK113" i="1"/>
  <c r="AK111" i="1"/>
  <c r="AS111" i="1"/>
  <c r="AS112" i="1"/>
  <c r="AS113" i="1"/>
  <c r="AS110" i="1"/>
  <c r="BA111" i="1"/>
  <c r="BA112" i="1"/>
  <c r="BA113" i="1"/>
  <c r="BA110" i="1"/>
  <c r="BI111" i="1"/>
  <c r="BI112" i="1"/>
  <c r="BI113" i="1"/>
  <c r="BQ111" i="1"/>
  <c r="BQ112" i="1"/>
  <c r="BQ113" i="1"/>
  <c r="BQ110" i="1"/>
  <c r="BY111" i="1"/>
  <c r="BY112" i="1"/>
  <c r="BY113" i="1"/>
  <c r="H116" i="1"/>
  <c r="H103" i="1"/>
  <c r="H38" i="1"/>
  <c r="P116" i="1"/>
  <c r="P103" i="1"/>
  <c r="P38" i="1"/>
  <c r="P107" i="1" s="1"/>
  <c r="X116" i="1"/>
  <c r="X103" i="1"/>
  <c r="X38" i="1"/>
  <c r="X114" i="1" s="1"/>
  <c r="AF116" i="1"/>
  <c r="AF103" i="1"/>
  <c r="AF38" i="1"/>
  <c r="AF107" i="1" s="1"/>
  <c r="AN116" i="1"/>
  <c r="AN38" i="1"/>
  <c r="AV116" i="1"/>
  <c r="AV38" i="1"/>
  <c r="BD116" i="1"/>
  <c r="BD38" i="1"/>
  <c r="BD114" i="1" s="1"/>
  <c r="BL116" i="1"/>
  <c r="BL38" i="1"/>
  <c r="BL107" i="1" s="1"/>
  <c r="BT116" i="1"/>
  <c r="BT38" i="1"/>
  <c r="CB116" i="1"/>
  <c r="CB38" i="1"/>
  <c r="G38" i="1"/>
  <c r="Q38" i="1"/>
  <c r="Q107" i="1" s="1"/>
  <c r="Z38" i="1"/>
  <c r="AT127" i="1"/>
  <c r="AT129" i="1"/>
  <c r="AT123" i="1"/>
  <c r="AT118" i="1"/>
  <c r="AT124" i="1"/>
  <c r="AT119" i="1"/>
  <c r="AT120" i="1"/>
  <c r="AT126" i="1"/>
  <c r="AT114" i="1"/>
  <c r="AT54" i="1"/>
  <c r="AT106" i="1"/>
  <c r="BZ127" i="1"/>
  <c r="BZ129" i="1"/>
  <c r="BZ123" i="1"/>
  <c r="BZ118" i="1"/>
  <c r="BZ124" i="1"/>
  <c r="BZ119" i="1"/>
  <c r="BZ120" i="1"/>
  <c r="BZ126" i="1"/>
  <c r="BZ54" i="1"/>
  <c r="BZ106" i="1"/>
  <c r="AT57" i="1"/>
  <c r="AT65" i="1" s="1"/>
  <c r="BJ57" i="1"/>
  <c r="BJ65" i="1" s="1"/>
  <c r="BZ57" i="1"/>
  <c r="BZ65" i="1" s="1"/>
  <c r="AT79" i="1"/>
  <c r="AT100" i="1"/>
  <c r="BB79" i="1"/>
  <c r="BB100" i="1"/>
  <c r="BJ79" i="1"/>
  <c r="BJ100" i="1"/>
  <c r="BR79" i="1"/>
  <c r="BR100" i="1"/>
  <c r="BZ79" i="1"/>
  <c r="BZ100" i="1"/>
  <c r="AV79" i="1"/>
  <c r="AV100" i="1"/>
  <c r="BD79" i="1"/>
  <c r="CE101" i="1"/>
  <c r="I103" i="1"/>
  <c r="AP103" i="1"/>
  <c r="BV103" i="1"/>
  <c r="AB107" i="1"/>
  <c r="AT108" i="1"/>
  <c r="BZ108" i="1"/>
  <c r="AD109" i="1"/>
  <c r="AK110" i="1"/>
  <c r="I111" i="1"/>
  <c r="BL112" i="1"/>
  <c r="AB114" i="1"/>
  <c r="AD116" i="1"/>
  <c r="AE110" i="1"/>
  <c r="AE112" i="1"/>
  <c r="AE113" i="1"/>
  <c r="BK113" i="1"/>
  <c r="BK112" i="1"/>
  <c r="BK111" i="1"/>
  <c r="R116" i="1"/>
  <c r="R103" i="1"/>
  <c r="AH116" i="1"/>
  <c r="AH103" i="1"/>
  <c r="AK117" i="1"/>
  <c r="F113" i="1"/>
  <c r="F110" i="1"/>
  <c r="F112" i="1"/>
  <c r="N113" i="1"/>
  <c r="N112" i="1"/>
  <c r="N111" i="1"/>
  <c r="N110" i="1"/>
  <c r="V113" i="1"/>
  <c r="V110" i="1"/>
  <c r="AD113" i="1"/>
  <c r="AD111" i="1"/>
  <c r="AD110" i="1"/>
  <c r="AD112" i="1"/>
  <c r="AT112" i="1"/>
  <c r="AT113" i="1"/>
  <c r="AT110" i="1"/>
  <c r="BB112" i="1"/>
  <c r="BB113" i="1"/>
  <c r="BB111" i="1"/>
  <c r="BB110" i="1"/>
  <c r="BJ112" i="1"/>
  <c r="BJ113" i="1"/>
  <c r="BJ110" i="1"/>
  <c r="BR112" i="1"/>
  <c r="BR113" i="1"/>
  <c r="BR111" i="1"/>
  <c r="BR110" i="1"/>
  <c r="BZ112" i="1"/>
  <c r="BZ113" i="1"/>
  <c r="BZ111" i="1"/>
  <c r="BZ110" i="1"/>
  <c r="AO116" i="1"/>
  <c r="AO103" i="1"/>
  <c r="AW116" i="1"/>
  <c r="AW103" i="1"/>
  <c r="BE116" i="1"/>
  <c r="BE103" i="1"/>
  <c r="BM116" i="1"/>
  <c r="BM103" i="1"/>
  <c r="BU116" i="1"/>
  <c r="BU103" i="1"/>
  <c r="I38" i="1"/>
  <c r="I107" i="1" s="1"/>
  <c r="R38" i="1"/>
  <c r="R107" i="1" s="1"/>
  <c r="AK38" i="1"/>
  <c r="AK107" i="1" s="1"/>
  <c r="AU129" i="1"/>
  <c r="AU123" i="1"/>
  <c r="AU118" i="1"/>
  <c r="AU124" i="1"/>
  <c r="AU119" i="1"/>
  <c r="AU120" i="1"/>
  <c r="AU126" i="1"/>
  <c r="AU127" i="1"/>
  <c r="AU114" i="1"/>
  <c r="AU106" i="1"/>
  <c r="AU108" i="1"/>
  <c r="AU57" i="1"/>
  <c r="AU65" i="1" s="1"/>
  <c r="BF38" i="1"/>
  <c r="BF107" i="1" s="1"/>
  <c r="BQ38" i="1"/>
  <c r="BQ107" i="1" s="1"/>
  <c r="CA129" i="1"/>
  <c r="CA123" i="1"/>
  <c r="CA118" i="1"/>
  <c r="CA124" i="1"/>
  <c r="CA119" i="1"/>
  <c r="CA120" i="1"/>
  <c r="CA126" i="1"/>
  <c r="CA106" i="1"/>
  <c r="CA127" i="1"/>
  <c r="CA108" i="1"/>
  <c r="CA57" i="1"/>
  <c r="CA65" i="1" s="1"/>
  <c r="AR117" i="1"/>
  <c r="AZ117" i="1"/>
  <c r="AZ107" i="1"/>
  <c r="BH117" i="1"/>
  <c r="BH107" i="1"/>
  <c r="BP117" i="1"/>
  <c r="BP107" i="1"/>
  <c r="BX117" i="1"/>
  <c r="BX107" i="1"/>
  <c r="AW57" i="1"/>
  <c r="AW65" i="1" s="1"/>
  <c r="G102" i="1"/>
  <c r="G79" i="1"/>
  <c r="G100" i="1"/>
  <c r="O102" i="1"/>
  <c r="O79" i="1"/>
  <c r="O100" i="1"/>
  <c r="W102" i="1"/>
  <c r="W79" i="1"/>
  <c r="W100" i="1"/>
  <c r="AE102" i="1"/>
  <c r="AE79" i="1"/>
  <c r="AE100" i="1"/>
  <c r="BC79" i="1"/>
  <c r="BC100" i="1"/>
  <c r="BK79" i="1"/>
  <c r="BK100" i="1"/>
  <c r="BS79" i="1"/>
  <c r="BS100" i="1"/>
  <c r="CA79" i="1"/>
  <c r="CA100" i="1"/>
  <c r="L102" i="1"/>
  <c r="T102" i="1"/>
  <c r="AB102" i="1"/>
  <c r="AR102" i="1"/>
  <c r="BX102" i="1"/>
  <c r="AD79" i="1"/>
  <c r="R100" i="1"/>
  <c r="AY100" i="1"/>
  <c r="AD102" i="1"/>
  <c r="BK102" i="1"/>
  <c r="O103" i="1"/>
  <c r="AV103" i="1"/>
  <c r="CB103" i="1"/>
  <c r="B107" i="1"/>
  <c r="AH107" i="1"/>
  <c r="AU110" i="1"/>
  <c r="R111" i="1"/>
  <c r="BV111" i="1"/>
  <c r="CB112" i="1"/>
  <c r="AU116" i="1"/>
  <c r="J114" i="1"/>
  <c r="J115" i="1"/>
  <c r="U114" i="1"/>
  <c r="AG114" i="1"/>
  <c r="AG115" i="1"/>
  <c r="AQ114" i="1"/>
  <c r="AQ115" i="1"/>
  <c r="BC115" i="1"/>
  <c r="BN114" i="1"/>
  <c r="BN115" i="1"/>
  <c r="C100" i="1"/>
  <c r="K100" i="1"/>
  <c r="S100" i="1"/>
  <c r="AA100" i="1"/>
  <c r="AI100" i="1"/>
  <c r="AT107" i="1"/>
  <c r="BJ107" i="1"/>
  <c r="BR107" i="1"/>
  <c r="BZ107" i="1"/>
  <c r="AR77" i="1"/>
  <c r="AZ77" i="1"/>
  <c r="AZ102" i="1" s="1"/>
  <c r="BH77" i="1"/>
  <c r="BP77" i="1"/>
  <c r="BP102" i="1" s="1"/>
  <c r="BX77" i="1"/>
  <c r="K115" i="1"/>
  <c r="K114" i="1"/>
  <c r="V114" i="1"/>
  <c r="V115" i="1"/>
  <c r="AH114" i="1"/>
  <c r="AH115" i="1"/>
  <c r="AR115" i="1"/>
  <c r="BD115" i="1"/>
  <c r="BR114" i="1"/>
  <c r="BZ114" i="1"/>
  <c r="AJ100" i="1"/>
  <c r="V107" i="1"/>
  <c r="AD107" i="1"/>
  <c r="AM107" i="1"/>
  <c r="AU107" i="1"/>
  <c r="BK107" i="1"/>
  <c r="BS107" i="1"/>
  <c r="CA107" i="1"/>
  <c r="AS114" i="1"/>
  <c r="BZ115" i="1"/>
  <c r="C79" i="1"/>
  <c r="K79" i="1"/>
  <c r="S79" i="1"/>
  <c r="AA79" i="1"/>
  <c r="N114" i="1"/>
  <c r="N115" i="1"/>
  <c r="W115" i="1"/>
  <c r="AI115" i="1"/>
  <c r="AI114" i="1"/>
  <c r="BG114" i="1"/>
  <c r="BG115" i="1"/>
  <c r="BS114" i="1"/>
  <c r="BS115" i="1"/>
  <c r="CA114" i="1"/>
  <c r="CA115" i="1"/>
  <c r="W107" i="1"/>
  <c r="AE107" i="1"/>
  <c r="D77" i="1"/>
  <c r="D102" i="1" s="1"/>
  <c r="E114" i="1"/>
  <c r="O114" i="1"/>
  <c r="O115" i="1"/>
  <c r="X115" i="1"/>
  <c r="AV114" i="1"/>
  <c r="AV115" i="1"/>
  <c r="BH115" i="1"/>
  <c r="BH114" i="1"/>
  <c r="BT114" i="1"/>
  <c r="BT115" i="1"/>
  <c r="CB114" i="1"/>
  <c r="CB115" i="1"/>
  <c r="F115" i="1"/>
  <c r="P115" i="1"/>
  <c r="Y115" i="1"/>
  <c r="AK114" i="1"/>
  <c r="AW114" i="1"/>
  <c r="AW115" i="1"/>
  <c r="BU114" i="1"/>
  <c r="BU115" i="1"/>
  <c r="D114" i="1"/>
  <c r="U115" i="1"/>
  <c r="H115" i="1"/>
  <c r="R115" i="1"/>
  <c r="AC114" i="1"/>
  <c r="AM114" i="1"/>
  <c r="AM115" i="1"/>
  <c r="AY115" i="1"/>
  <c r="BK114" i="1"/>
  <c r="BK115" i="1"/>
  <c r="BW114" i="1"/>
  <c r="BW115" i="1"/>
  <c r="C107" i="1"/>
  <c r="K107" i="1"/>
  <c r="S107" i="1"/>
  <c r="AA107" i="1"/>
  <c r="AI107" i="1"/>
  <c r="CE125" i="1"/>
  <c r="CE128" i="1"/>
  <c r="CE130" i="1"/>
  <c r="CE121" i="1"/>
  <c r="AY123" i="1" l="1"/>
  <c r="R114" i="1"/>
  <c r="BC114" i="1"/>
  <c r="CE117" i="1"/>
  <c r="AD124" i="1"/>
  <c r="BO118" i="1"/>
  <c r="AY108" i="1"/>
  <c r="AY119" i="1"/>
  <c r="AQ118" i="1"/>
  <c r="S54" i="1"/>
  <c r="S123" i="1"/>
  <c r="BK127" i="1"/>
  <c r="V108" i="1"/>
  <c r="V123" i="1"/>
  <c r="BI124" i="1"/>
  <c r="AO102" i="1"/>
  <c r="AY114" i="1"/>
  <c r="AD106" i="1"/>
  <c r="AD129" i="1"/>
  <c r="BO54" i="1"/>
  <c r="BO127" i="1"/>
  <c r="AY118" i="1"/>
  <c r="AQ107" i="1"/>
  <c r="AQ126" i="1"/>
  <c r="S108" i="1"/>
  <c r="S126" i="1"/>
  <c r="BK119" i="1"/>
  <c r="V126" i="1"/>
  <c r="BI106" i="1"/>
  <c r="BI129" i="1"/>
  <c r="P114" i="1"/>
  <c r="AO79" i="1"/>
  <c r="AD127" i="1"/>
  <c r="BO57" i="1"/>
  <c r="BO65" i="1" s="1"/>
  <c r="BO126" i="1"/>
  <c r="AY129" i="1"/>
  <c r="AQ57" i="1"/>
  <c r="AQ65" i="1" s="1"/>
  <c r="AQ120" i="1"/>
  <c r="S119" i="1"/>
  <c r="S120" i="1"/>
  <c r="BK54" i="1"/>
  <c r="BK105" i="1" s="1"/>
  <c r="BK124" i="1"/>
  <c r="V120" i="1"/>
  <c r="BI54" i="1"/>
  <c r="BI127" i="1"/>
  <c r="AW79" i="1"/>
  <c r="AW100" i="1"/>
  <c r="AR107" i="1"/>
  <c r="CE115" i="1"/>
  <c r="BI107" i="1"/>
  <c r="AY107" i="1"/>
  <c r="AY127" i="1"/>
  <c r="AQ108" i="1"/>
  <c r="AQ119" i="1"/>
  <c r="BI108" i="1"/>
  <c r="BI126" i="1"/>
  <c r="BI114" i="1"/>
  <c r="AD120" i="1"/>
  <c r="BO106" i="1"/>
  <c r="AY54" i="1"/>
  <c r="AY126" i="1"/>
  <c r="AQ106" i="1"/>
  <c r="AQ124" i="1"/>
  <c r="BK108" i="1"/>
  <c r="BI120" i="1"/>
  <c r="Y107" i="1"/>
  <c r="AY57" i="1"/>
  <c r="AY65" i="1" s="1"/>
  <c r="CC54" i="1"/>
  <c r="CC109" i="1" s="1"/>
  <c r="CC119" i="1"/>
  <c r="CC127" i="1"/>
  <c r="CC120" i="1"/>
  <c r="CC129" i="1"/>
  <c r="CC126" i="1"/>
  <c r="CC114" i="1"/>
  <c r="CC106" i="1"/>
  <c r="CC123" i="1"/>
  <c r="CC107" i="1"/>
  <c r="CC124" i="1"/>
  <c r="CC118" i="1"/>
  <c r="CC108" i="1"/>
  <c r="L126" i="1"/>
  <c r="L127" i="1"/>
  <c r="L129" i="1"/>
  <c r="L123" i="1"/>
  <c r="L118" i="1"/>
  <c r="L124" i="1"/>
  <c r="L119" i="1"/>
  <c r="L120" i="1"/>
  <c r="L108" i="1"/>
  <c r="L54" i="1"/>
  <c r="L106" i="1"/>
  <c r="L114" i="1"/>
  <c r="L57" i="1"/>
  <c r="L65" i="1" s="1"/>
  <c r="I100" i="1"/>
  <c r="I79" i="1"/>
  <c r="AO109" i="1"/>
  <c r="AO105" i="1"/>
  <c r="AA109" i="1"/>
  <c r="AA105" i="1"/>
  <c r="C109" i="1"/>
  <c r="C105" i="1"/>
  <c r="C57" i="1"/>
  <c r="C65" i="1" s="1"/>
  <c r="V105" i="1"/>
  <c r="V57" i="1"/>
  <c r="V65" i="1" s="1"/>
  <c r="V109" i="1"/>
  <c r="BX79" i="1"/>
  <c r="BX100" i="1"/>
  <c r="Q123" i="1"/>
  <c r="Q118" i="1"/>
  <c r="Q124" i="1"/>
  <c r="Q119" i="1"/>
  <c r="Q120" i="1"/>
  <c r="Q126" i="1"/>
  <c r="Q127" i="1"/>
  <c r="Q129" i="1"/>
  <c r="Q108" i="1"/>
  <c r="Q57" i="1"/>
  <c r="Q65" i="1" s="1"/>
  <c r="Q54" i="1"/>
  <c r="Q106" i="1"/>
  <c r="BD129" i="1"/>
  <c r="BD123" i="1"/>
  <c r="BD118" i="1"/>
  <c r="BD124" i="1"/>
  <c r="BD119" i="1"/>
  <c r="BD120" i="1"/>
  <c r="BD126" i="1"/>
  <c r="BD127" i="1"/>
  <c r="BD106" i="1"/>
  <c r="BD108" i="1"/>
  <c r="BD57" i="1"/>
  <c r="BD65" i="1" s="1"/>
  <c r="BD54" i="1"/>
  <c r="N129" i="1"/>
  <c r="N123" i="1"/>
  <c r="N118" i="1"/>
  <c r="N124" i="1"/>
  <c r="N119" i="1"/>
  <c r="N120" i="1"/>
  <c r="N126" i="1"/>
  <c r="N106" i="1"/>
  <c r="N108" i="1"/>
  <c r="N57" i="1"/>
  <c r="N65" i="1" s="1"/>
  <c r="N54" i="1"/>
  <c r="N127" i="1"/>
  <c r="BA126" i="1"/>
  <c r="BA127" i="1"/>
  <c r="BA129" i="1"/>
  <c r="BA123" i="1"/>
  <c r="BA118" i="1"/>
  <c r="BA124" i="1"/>
  <c r="BA119" i="1"/>
  <c r="BA120" i="1"/>
  <c r="BA108" i="1"/>
  <c r="BA54" i="1"/>
  <c r="BA114" i="1"/>
  <c r="BA106" i="1"/>
  <c r="BA57" i="1"/>
  <c r="BA65" i="1" s="1"/>
  <c r="CE112" i="1"/>
  <c r="BX120" i="1"/>
  <c r="BX126" i="1"/>
  <c r="BX127" i="1"/>
  <c r="BX129" i="1"/>
  <c r="BX123" i="1"/>
  <c r="BX118" i="1"/>
  <c r="BX124" i="1"/>
  <c r="BX119" i="1"/>
  <c r="BX106" i="1"/>
  <c r="BX108" i="1"/>
  <c r="BX57" i="1"/>
  <c r="BX65" i="1" s="1"/>
  <c r="BX54" i="1"/>
  <c r="AJ126" i="1"/>
  <c r="AJ127" i="1"/>
  <c r="AJ129" i="1"/>
  <c r="AJ123" i="1"/>
  <c r="AJ118" i="1"/>
  <c r="AJ124" i="1"/>
  <c r="AJ119" i="1"/>
  <c r="AJ120" i="1"/>
  <c r="AJ108" i="1"/>
  <c r="AJ54" i="1"/>
  <c r="AJ106" i="1"/>
  <c r="AJ107" i="1"/>
  <c r="AJ57" i="1"/>
  <c r="AJ65" i="1" s="1"/>
  <c r="AX123" i="1"/>
  <c r="AX118" i="1"/>
  <c r="AX124" i="1"/>
  <c r="AX119" i="1"/>
  <c r="AX120" i="1"/>
  <c r="AX126" i="1"/>
  <c r="AX127" i="1"/>
  <c r="AX129" i="1"/>
  <c r="AX108" i="1"/>
  <c r="AX57" i="1"/>
  <c r="AX65" i="1" s="1"/>
  <c r="AX54" i="1"/>
  <c r="AX106" i="1"/>
  <c r="S109" i="1"/>
  <c r="S105" i="1"/>
  <c r="AM105" i="1"/>
  <c r="AM109" i="1"/>
  <c r="CE116" i="1"/>
  <c r="G129" i="1"/>
  <c r="G123" i="1"/>
  <c r="G118" i="1"/>
  <c r="G124" i="1"/>
  <c r="G119" i="1"/>
  <c r="G120" i="1"/>
  <c r="G126" i="1"/>
  <c r="G127" i="1"/>
  <c r="G106" i="1"/>
  <c r="G108" i="1"/>
  <c r="G54" i="1"/>
  <c r="X123" i="1"/>
  <c r="X118" i="1"/>
  <c r="X124" i="1"/>
  <c r="X119" i="1"/>
  <c r="X120" i="1"/>
  <c r="X126" i="1"/>
  <c r="X127" i="1"/>
  <c r="X129" i="1"/>
  <c r="X106" i="1"/>
  <c r="X108" i="1"/>
  <c r="X54" i="1"/>
  <c r="B79" i="1"/>
  <c r="B100" i="1"/>
  <c r="BY126" i="1"/>
  <c r="BY127" i="1"/>
  <c r="BY129" i="1"/>
  <c r="BY123" i="1"/>
  <c r="BY118" i="1"/>
  <c r="BY124" i="1"/>
  <c r="BY119" i="1"/>
  <c r="BY120" i="1"/>
  <c r="BY108" i="1"/>
  <c r="BY54" i="1"/>
  <c r="BY106" i="1"/>
  <c r="BY114" i="1"/>
  <c r="BY57" i="1"/>
  <c r="BY65" i="1" s="1"/>
  <c r="AW109" i="1"/>
  <c r="AW105" i="1"/>
  <c r="E127" i="1"/>
  <c r="E129" i="1"/>
  <c r="E123" i="1"/>
  <c r="E118" i="1"/>
  <c r="E124" i="1"/>
  <c r="E119" i="1"/>
  <c r="E120" i="1"/>
  <c r="E126" i="1"/>
  <c r="E54" i="1"/>
  <c r="E106" i="1"/>
  <c r="E108" i="1"/>
  <c r="X107" i="1"/>
  <c r="AP123" i="1"/>
  <c r="AP118" i="1"/>
  <c r="AP124" i="1"/>
  <c r="AP119" i="1"/>
  <c r="AP120" i="1"/>
  <c r="AP126" i="1"/>
  <c r="AP127" i="1"/>
  <c r="AP129" i="1"/>
  <c r="AP114" i="1"/>
  <c r="AP108" i="1"/>
  <c r="AP57" i="1"/>
  <c r="AP65" i="1" s="1"/>
  <c r="AP54" i="1"/>
  <c r="AP106" i="1"/>
  <c r="CE111" i="1"/>
  <c r="AZ120" i="1"/>
  <c r="AZ126" i="1"/>
  <c r="AZ127" i="1"/>
  <c r="AZ129" i="1"/>
  <c r="AZ123" i="1"/>
  <c r="AZ118" i="1"/>
  <c r="AZ119" i="1"/>
  <c r="AZ124" i="1"/>
  <c r="AZ108" i="1"/>
  <c r="AZ54" i="1"/>
  <c r="AZ106" i="1"/>
  <c r="AZ57" i="1"/>
  <c r="AZ65" i="1" s="1"/>
  <c r="K120" i="1"/>
  <c r="K126" i="1"/>
  <c r="K127" i="1"/>
  <c r="K129" i="1"/>
  <c r="K123" i="1"/>
  <c r="K118" i="1"/>
  <c r="K124" i="1"/>
  <c r="K119" i="1"/>
  <c r="K106" i="1"/>
  <c r="K108" i="1"/>
  <c r="K54" i="1"/>
  <c r="K57" i="1"/>
  <c r="K65" i="1" s="1"/>
  <c r="J57" i="1"/>
  <c r="J65" i="1" s="1"/>
  <c r="J109" i="1"/>
  <c r="J105" i="1"/>
  <c r="BU109" i="1"/>
  <c r="BU105" i="1"/>
  <c r="BE109" i="1"/>
  <c r="BE105" i="1"/>
  <c r="BG109" i="1"/>
  <c r="BG105" i="1"/>
  <c r="AI109" i="1"/>
  <c r="AI105" i="1"/>
  <c r="BS109" i="1"/>
  <c r="BS105" i="1"/>
  <c r="BS57" i="1"/>
  <c r="BS65" i="1" s="1"/>
  <c r="AC109" i="1"/>
  <c r="AC105" i="1"/>
  <c r="H123" i="1"/>
  <c r="H118" i="1"/>
  <c r="H124" i="1"/>
  <c r="H119" i="1"/>
  <c r="H120" i="1"/>
  <c r="H126" i="1"/>
  <c r="H127" i="1"/>
  <c r="H129" i="1"/>
  <c r="H106" i="1"/>
  <c r="H108" i="1"/>
  <c r="H54" i="1"/>
  <c r="F129" i="1"/>
  <c r="F123" i="1"/>
  <c r="F118" i="1"/>
  <c r="F124" i="1"/>
  <c r="F119" i="1"/>
  <c r="F120" i="1"/>
  <c r="F126" i="1"/>
  <c r="F127" i="1"/>
  <c r="F106" i="1"/>
  <c r="F108" i="1"/>
  <c r="F54" i="1"/>
  <c r="I114" i="1"/>
  <c r="W129" i="1"/>
  <c r="W123" i="1"/>
  <c r="W118" i="1"/>
  <c r="W124" i="1"/>
  <c r="W119" i="1"/>
  <c r="W120" i="1"/>
  <c r="W126" i="1"/>
  <c r="W127" i="1"/>
  <c r="W106" i="1"/>
  <c r="W108" i="1"/>
  <c r="W54" i="1"/>
  <c r="F107" i="1"/>
  <c r="BH79" i="1"/>
  <c r="BH100" i="1"/>
  <c r="CB129" i="1"/>
  <c r="CB123" i="1"/>
  <c r="CB118" i="1"/>
  <c r="CB124" i="1"/>
  <c r="CB119" i="1"/>
  <c r="CB120" i="1"/>
  <c r="CB126" i="1"/>
  <c r="CB127" i="1"/>
  <c r="CB106" i="1"/>
  <c r="CB108" i="1"/>
  <c r="CB57" i="1"/>
  <c r="CB65" i="1" s="1"/>
  <c r="CB54" i="1"/>
  <c r="AV129" i="1"/>
  <c r="AV123" i="1"/>
  <c r="AV118" i="1"/>
  <c r="AV124" i="1"/>
  <c r="AV119" i="1"/>
  <c r="AV120" i="1"/>
  <c r="AV126" i="1"/>
  <c r="AV127" i="1"/>
  <c r="AV106" i="1"/>
  <c r="AV108" i="1"/>
  <c r="AV57" i="1"/>
  <c r="AV65" i="1" s="1"/>
  <c r="AV54" i="1"/>
  <c r="BR109" i="1"/>
  <c r="BR105" i="1"/>
  <c r="B102" i="1"/>
  <c r="M79" i="1"/>
  <c r="M100" i="1"/>
  <c r="BN123" i="1"/>
  <c r="BN118" i="1"/>
  <c r="BN124" i="1"/>
  <c r="BN119" i="1"/>
  <c r="BN120" i="1"/>
  <c r="BN126" i="1"/>
  <c r="BN127" i="1"/>
  <c r="BN129" i="1"/>
  <c r="BN108" i="1"/>
  <c r="BN57" i="1"/>
  <c r="BN65" i="1" s="1"/>
  <c r="BN54" i="1"/>
  <c r="BN106" i="1"/>
  <c r="AB105" i="1"/>
  <c r="AB109" i="1"/>
  <c r="BT100" i="1"/>
  <c r="BT79" i="1"/>
  <c r="I102" i="1"/>
  <c r="BD107" i="1"/>
  <c r="AE129" i="1"/>
  <c r="AE123" i="1"/>
  <c r="AE118" i="1"/>
  <c r="AE124" i="1"/>
  <c r="AE119" i="1"/>
  <c r="AE120" i="1"/>
  <c r="AE126" i="1"/>
  <c r="AE127" i="1"/>
  <c r="AE114" i="1"/>
  <c r="AE106" i="1"/>
  <c r="AE108" i="1"/>
  <c r="AE57" i="1"/>
  <c r="AE65" i="1" s="1"/>
  <c r="AE54" i="1"/>
  <c r="CE113" i="1"/>
  <c r="L107" i="1"/>
  <c r="AQ109" i="1"/>
  <c r="AQ105" i="1"/>
  <c r="Z124" i="1"/>
  <c r="Z119" i="1"/>
  <c r="Z120" i="1"/>
  <c r="Z126" i="1"/>
  <c r="Z127" i="1"/>
  <c r="Z129" i="1"/>
  <c r="Z123" i="1"/>
  <c r="Z114" i="1"/>
  <c r="Z118" i="1"/>
  <c r="Z106" i="1"/>
  <c r="Z108" i="1"/>
  <c r="Z57" i="1"/>
  <c r="Z65" i="1" s="1"/>
  <c r="Z54" i="1"/>
  <c r="D79" i="1"/>
  <c r="D100" i="1"/>
  <c r="AZ79" i="1"/>
  <c r="AZ100" i="1"/>
  <c r="AK127" i="1"/>
  <c r="AK129" i="1"/>
  <c r="AK123" i="1"/>
  <c r="AK118" i="1"/>
  <c r="AK124" i="1"/>
  <c r="AK119" i="1"/>
  <c r="AK120" i="1"/>
  <c r="AK126" i="1"/>
  <c r="AK54" i="1"/>
  <c r="AK106" i="1"/>
  <c r="AK108" i="1"/>
  <c r="AK57" i="1"/>
  <c r="AK65" i="1" s="1"/>
  <c r="BZ105" i="1"/>
  <c r="BZ109" i="1"/>
  <c r="BC129" i="1"/>
  <c r="BC123" i="1"/>
  <c r="BC118" i="1"/>
  <c r="BC124" i="1"/>
  <c r="BC119" i="1"/>
  <c r="BC120" i="1"/>
  <c r="BC126" i="1"/>
  <c r="BC127" i="1"/>
  <c r="BC106" i="1"/>
  <c r="BC108" i="1"/>
  <c r="BC57" i="1"/>
  <c r="BC65" i="1" s="1"/>
  <c r="BC54" i="1"/>
  <c r="AN79" i="1"/>
  <c r="AN100" i="1"/>
  <c r="M127" i="1"/>
  <c r="M129" i="1"/>
  <c r="M123" i="1"/>
  <c r="M118" i="1"/>
  <c r="M124" i="1"/>
  <c r="M119" i="1"/>
  <c r="M120" i="1"/>
  <c r="M126" i="1"/>
  <c r="M114" i="1"/>
  <c r="M54" i="1"/>
  <c r="M106" i="1"/>
  <c r="M108" i="1"/>
  <c r="M57" i="1"/>
  <c r="M65" i="1" s="1"/>
  <c r="CE110" i="1"/>
  <c r="BJ109" i="1"/>
  <c r="BJ105" i="1"/>
  <c r="BP120" i="1"/>
  <c r="BP126" i="1"/>
  <c r="BP127" i="1"/>
  <c r="BP129" i="1"/>
  <c r="BP123" i="1"/>
  <c r="BP118" i="1"/>
  <c r="BP119" i="1"/>
  <c r="BP124" i="1"/>
  <c r="BP114" i="1"/>
  <c r="BP54" i="1"/>
  <c r="BP106" i="1"/>
  <c r="BP108" i="1"/>
  <c r="BP57" i="1"/>
  <c r="BP65" i="1" s="1"/>
  <c r="E107" i="1"/>
  <c r="BO109" i="1"/>
  <c r="BO105" i="1"/>
  <c r="P100" i="1"/>
  <c r="P79" i="1"/>
  <c r="BV123" i="1"/>
  <c r="BV118" i="1"/>
  <c r="BV124" i="1"/>
  <c r="BV119" i="1"/>
  <c r="BV120" i="1"/>
  <c r="BV126" i="1"/>
  <c r="BV127" i="1"/>
  <c r="BV129" i="1"/>
  <c r="BV108" i="1"/>
  <c r="BV57" i="1"/>
  <c r="BV65" i="1" s="1"/>
  <c r="BV54" i="1"/>
  <c r="BV106" i="1"/>
  <c r="BP79" i="1"/>
  <c r="BP100" i="1"/>
  <c r="F114" i="1"/>
  <c r="AR79" i="1"/>
  <c r="AR100" i="1"/>
  <c r="BH102" i="1"/>
  <c r="R124" i="1"/>
  <c r="R119" i="1"/>
  <c r="R120" i="1"/>
  <c r="R126" i="1"/>
  <c r="R127" i="1"/>
  <c r="R129" i="1"/>
  <c r="R118" i="1"/>
  <c r="R123" i="1"/>
  <c r="R106" i="1"/>
  <c r="R108" i="1"/>
  <c r="R57" i="1"/>
  <c r="R65" i="1" s="1"/>
  <c r="R54" i="1"/>
  <c r="BT129" i="1"/>
  <c r="BT123" i="1"/>
  <c r="BT118" i="1"/>
  <c r="BT124" i="1"/>
  <c r="BT119" i="1"/>
  <c r="BT120" i="1"/>
  <c r="BT126" i="1"/>
  <c r="BT127" i="1"/>
  <c r="BT106" i="1"/>
  <c r="BT108" i="1"/>
  <c r="BT57" i="1"/>
  <c r="BT65" i="1" s="1"/>
  <c r="BT54" i="1"/>
  <c r="AN129" i="1"/>
  <c r="AN123" i="1"/>
  <c r="AN118" i="1"/>
  <c r="AN124" i="1"/>
  <c r="AN119" i="1"/>
  <c r="AN120" i="1"/>
  <c r="AN126" i="1"/>
  <c r="AN127" i="1"/>
  <c r="AN114" i="1"/>
  <c r="AN106" i="1"/>
  <c r="AN108" i="1"/>
  <c r="AN57" i="1"/>
  <c r="AN65" i="1" s="1"/>
  <c r="AN54" i="1"/>
  <c r="P123" i="1"/>
  <c r="P118" i="1"/>
  <c r="P124" i="1"/>
  <c r="P119" i="1"/>
  <c r="P120" i="1"/>
  <c r="P126" i="1"/>
  <c r="P127" i="1"/>
  <c r="P106" i="1"/>
  <c r="P108" i="1"/>
  <c r="P57" i="1"/>
  <c r="P54" i="1"/>
  <c r="P129" i="1"/>
  <c r="Z107" i="1"/>
  <c r="E79" i="1"/>
  <c r="E100" i="1"/>
  <c r="AS126" i="1"/>
  <c r="AS127" i="1"/>
  <c r="AS129" i="1"/>
  <c r="AS123" i="1"/>
  <c r="AS118" i="1"/>
  <c r="AS124" i="1"/>
  <c r="AS119" i="1"/>
  <c r="AS120" i="1"/>
  <c r="AS108" i="1"/>
  <c r="AS54" i="1"/>
  <c r="AS106" i="1"/>
  <c r="AS57" i="1"/>
  <c r="AS65" i="1" s="1"/>
  <c r="CB107" i="1"/>
  <c r="AV107" i="1"/>
  <c r="D126" i="1"/>
  <c r="D127" i="1"/>
  <c r="D129" i="1"/>
  <c r="D123" i="1"/>
  <c r="D118" i="1"/>
  <c r="D124" i="1"/>
  <c r="D119" i="1"/>
  <c r="D108" i="1"/>
  <c r="CE108" i="1" s="1"/>
  <c r="D120" i="1"/>
  <c r="D54" i="1"/>
  <c r="D106" i="1"/>
  <c r="D107" i="1"/>
  <c r="M107" i="1"/>
  <c r="Q114" i="1"/>
  <c r="AR120" i="1"/>
  <c r="AR126" i="1"/>
  <c r="AR127" i="1"/>
  <c r="AR129" i="1"/>
  <c r="AR123" i="1"/>
  <c r="AR118" i="1"/>
  <c r="AR119" i="1"/>
  <c r="AR124" i="1"/>
  <c r="AR106" i="1"/>
  <c r="AR108" i="1"/>
  <c r="AR57" i="1"/>
  <c r="AR65" i="1" s="1"/>
  <c r="E102" i="1"/>
  <c r="BK109" i="1"/>
  <c r="BI109" i="1"/>
  <c r="BI105" i="1"/>
  <c r="U109" i="1"/>
  <c r="U105" i="1"/>
  <c r="U57" i="1"/>
  <c r="U65" i="1" s="1"/>
  <c r="AT109" i="1"/>
  <c r="AT105" i="1"/>
  <c r="BB127" i="1"/>
  <c r="BB129" i="1"/>
  <c r="BB123" i="1"/>
  <c r="BB118" i="1"/>
  <c r="BB124" i="1"/>
  <c r="BB119" i="1"/>
  <c r="BB120" i="1"/>
  <c r="BB126" i="1"/>
  <c r="BB114" i="1"/>
  <c r="BB54" i="1"/>
  <c r="BB106" i="1"/>
  <c r="BB108" i="1"/>
  <c r="BB57" i="1"/>
  <c r="BB65" i="1" s="1"/>
  <c r="H107" i="1"/>
  <c r="AH109" i="1"/>
  <c r="AH105" i="1"/>
  <c r="B57" i="1"/>
  <c r="B109" i="1"/>
  <c r="B105" i="1"/>
  <c r="BM105" i="1"/>
  <c r="BM109" i="1"/>
  <c r="T105" i="1"/>
  <c r="T109" i="1"/>
  <c r="T57" i="1"/>
  <c r="T65" i="1" s="1"/>
  <c r="BQ126" i="1"/>
  <c r="BQ127" i="1"/>
  <c r="BQ129" i="1"/>
  <c r="BQ123" i="1"/>
  <c r="BQ118" i="1"/>
  <c r="BQ124" i="1"/>
  <c r="BQ119" i="1"/>
  <c r="BQ108" i="1"/>
  <c r="BQ120" i="1"/>
  <c r="BQ114" i="1"/>
  <c r="BQ54" i="1"/>
  <c r="BQ106" i="1"/>
  <c r="BQ57" i="1"/>
  <c r="BQ65" i="1" s="1"/>
  <c r="I123" i="1"/>
  <c r="I118" i="1"/>
  <c r="I124" i="1"/>
  <c r="I119" i="1"/>
  <c r="I120" i="1"/>
  <c r="I126" i="1"/>
  <c r="I127" i="1"/>
  <c r="I129" i="1"/>
  <c r="I108" i="1"/>
  <c r="I54" i="1"/>
  <c r="I106" i="1"/>
  <c r="Y123" i="1"/>
  <c r="Y118" i="1"/>
  <c r="Y124" i="1"/>
  <c r="Y119" i="1"/>
  <c r="Y120" i="1"/>
  <c r="Y126" i="1"/>
  <c r="Y127" i="1"/>
  <c r="Y129" i="1"/>
  <c r="Y108" i="1"/>
  <c r="Y57" i="1"/>
  <c r="Y65" i="1" s="1"/>
  <c r="Y54" i="1"/>
  <c r="Y106" i="1"/>
  <c r="H114" i="1"/>
  <c r="G107" i="1"/>
  <c r="BF123" i="1"/>
  <c r="BF118" i="1"/>
  <c r="BF124" i="1"/>
  <c r="BF119" i="1"/>
  <c r="BF120" i="1"/>
  <c r="BF126" i="1"/>
  <c r="BF127" i="1"/>
  <c r="BF129" i="1"/>
  <c r="BF114" i="1"/>
  <c r="BF108" i="1"/>
  <c r="BF57" i="1"/>
  <c r="BF65" i="1" s="1"/>
  <c r="BF54" i="1"/>
  <c r="BF106" i="1"/>
  <c r="BL129" i="1"/>
  <c r="BL123" i="1"/>
  <c r="BL118" i="1"/>
  <c r="BL124" i="1"/>
  <c r="BL119" i="1"/>
  <c r="BL120" i="1"/>
  <c r="BL126" i="1"/>
  <c r="BL127" i="1"/>
  <c r="BL114" i="1"/>
  <c r="BL106" i="1"/>
  <c r="BL108" i="1"/>
  <c r="BL57" i="1"/>
  <c r="BL65" i="1" s="1"/>
  <c r="BL54" i="1"/>
  <c r="AF123" i="1"/>
  <c r="AF118" i="1"/>
  <c r="AF124" i="1"/>
  <c r="AF119" i="1"/>
  <c r="AF120" i="1"/>
  <c r="AF126" i="1"/>
  <c r="AF127" i="1"/>
  <c r="AF114" i="1"/>
  <c r="AF129" i="1"/>
  <c r="AF106" i="1"/>
  <c r="AF108" i="1"/>
  <c r="AF57" i="1"/>
  <c r="AF65" i="1" s="1"/>
  <c r="AF54" i="1"/>
  <c r="BV107" i="1"/>
  <c r="AP107" i="1"/>
  <c r="O129" i="1"/>
  <c r="O123" i="1"/>
  <c r="O118" i="1"/>
  <c r="O124" i="1"/>
  <c r="O119" i="1"/>
  <c r="O120" i="1"/>
  <c r="O126" i="1"/>
  <c r="O127" i="1"/>
  <c r="O106" i="1"/>
  <c r="O108" i="1"/>
  <c r="O57" i="1"/>
  <c r="O65" i="1" s="1"/>
  <c r="O54" i="1"/>
  <c r="AG123" i="1"/>
  <c r="AG118" i="1"/>
  <c r="AG124" i="1"/>
  <c r="AG119" i="1"/>
  <c r="AG120" i="1"/>
  <c r="AG126" i="1"/>
  <c r="AG127" i="1"/>
  <c r="AG129" i="1"/>
  <c r="AG108" i="1"/>
  <c r="AG57" i="1"/>
  <c r="AG65" i="1" s="1"/>
  <c r="AG54" i="1"/>
  <c r="AG106" i="1"/>
  <c r="BT107" i="1"/>
  <c r="AN107" i="1"/>
  <c r="CE103" i="1"/>
  <c r="BV114" i="1"/>
  <c r="G114" i="1"/>
  <c r="BH120" i="1"/>
  <c r="BH126" i="1"/>
  <c r="BH127" i="1"/>
  <c r="BH129" i="1"/>
  <c r="BH123" i="1"/>
  <c r="BH118" i="1"/>
  <c r="BH119" i="1"/>
  <c r="BH124" i="1"/>
  <c r="BH57" i="1"/>
  <c r="BH65" i="1" s="1"/>
  <c r="BH106" i="1"/>
  <c r="BH54" i="1"/>
  <c r="BH108" i="1"/>
  <c r="CE120" i="1"/>
  <c r="BW109" i="1"/>
  <c r="BW105" i="1"/>
  <c r="AY109" i="1"/>
  <c r="AY105" i="1"/>
  <c r="CE119" i="1" l="1"/>
  <c r="CE107" i="1"/>
  <c r="CE123" i="1"/>
  <c r="CE106" i="1"/>
  <c r="CE129" i="1"/>
  <c r="CE118" i="1"/>
  <c r="CE114" i="1"/>
  <c r="CE124" i="1"/>
  <c r="CE127" i="1"/>
  <c r="CE126" i="1"/>
  <c r="CC105" i="1"/>
  <c r="BB109" i="1"/>
  <c r="BB105" i="1"/>
  <c r="BV109" i="1"/>
  <c r="BV105" i="1"/>
  <c r="BC105" i="1"/>
  <c r="BC109" i="1"/>
  <c r="AE105" i="1"/>
  <c r="AE109" i="1"/>
  <c r="CB105" i="1"/>
  <c r="CB109" i="1"/>
  <c r="W105" i="1"/>
  <c r="W57" i="1"/>
  <c r="W65" i="1" s="1"/>
  <c r="W109" i="1"/>
  <c r="BH109" i="1"/>
  <c r="BH105" i="1"/>
  <c r="I105" i="1"/>
  <c r="I57" i="1"/>
  <c r="I65" i="1" s="1"/>
  <c r="I109" i="1"/>
  <c r="B65" i="1"/>
  <c r="P109" i="1"/>
  <c r="P105" i="1"/>
  <c r="BT105" i="1"/>
  <c r="BT109" i="1"/>
  <c r="AK109" i="1"/>
  <c r="AK105" i="1"/>
  <c r="CE102" i="1"/>
  <c r="AZ109" i="1"/>
  <c r="AZ105" i="1"/>
  <c r="N105" i="1"/>
  <c r="N109" i="1"/>
  <c r="Q105" i="1"/>
  <c r="Q109" i="1"/>
  <c r="AG105" i="1"/>
  <c r="AG109" i="1"/>
  <c r="BY109" i="1"/>
  <c r="BY105" i="1"/>
  <c r="G105" i="1"/>
  <c r="G57" i="1"/>
  <c r="G65" i="1" s="1"/>
  <c r="G109" i="1"/>
  <c r="BL109" i="1"/>
  <c r="BL105" i="1"/>
  <c r="P59" i="1"/>
  <c r="AS105" i="1"/>
  <c r="AS109" i="1"/>
  <c r="AN105" i="1"/>
  <c r="AN109" i="1"/>
  <c r="BP109" i="1"/>
  <c r="BP105" i="1"/>
  <c r="M109" i="1"/>
  <c r="M105" i="1"/>
  <c r="BN109" i="1"/>
  <c r="BN105" i="1"/>
  <c r="AV105" i="1"/>
  <c r="AV109" i="1"/>
  <c r="F105" i="1"/>
  <c r="F57" i="1"/>
  <c r="F65" i="1" s="1"/>
  <c r="F109" i="1"/>
  <c r="K109" i="1"/>
  <c r="K105" i="1"/>
  <c r="E109" i="1"/>
  <c r="E105" i="1"/>
  <c r="E57" i="1"/>
  <c r="E65" i="1" s="1"/>
  <c r="CE100" i="1"/>
  <c r="AJ105" i="1"/>
  <c r="AJ109" i="1"/>
  <c r="BD105" i="1"/>
  <c r="BD109" i="1"/>
  <c r="AF109" i="1"/>
  <c r="AF105" i="1"/>
  <c r="O105" i="1"/>
  <c r="O109" i="1"/>
  <c r="Y105" i="1"/>
  <c r="Y109" i="1"/>
  <c r="BQ109" i="1"/>
  <c r="BQ105" i="1"/>
  <c r="D105" i="1"/>
  <c r="D109" i="1"/>
  <c r="D57" i="1"/>
  <c r="D65" i="1" s="1"/>
  <c r="R109" i="1"/>
  <c r="R105" i="1"/>
  <c r="AP105" i="1"/>
  <c r="AP109" i="1"/>
  <c r="Z109" i="1"/>
  <c r="Z105" i="1"/>
  <c r="AX105" i="1"/>
  <c r="AX109" i="1"/>
  <c r="BX105" i="1"/>
  <c r="BX109" i="1"/>
  <c r="BA105" i="1"/>
  <c r="BA109" i="1"/>
  <c r="L105" i="1"/>
  <c r="L109" i="1"/>
  <c r="BF109" i="1"/>
  <c r="BF105" i="1"/>
  <c r="H109" i="1"/>
  <c r="H57" i="1"/>
  <c r="H65" i="1" s="1"/>
  <c r="H105" i="1"/>
  <c r="X109" i="1"/>
  <c r="X105" i="1"/>
  <c r="X57" i="1"/>
  <c r="X65" i="1" s="1"/>
  <c r="P65" i="1" l="1"/>
  <c r="CE109" i="1"/>
  <c r="CE105" i="1"/>
</calcChain>
</file>

<file path=xl/sharedStrings.xml><?xml version="1.0" encoding="utf-8"?>
<sst xmlns="http://schemas.openxmlformats.org/spreadsheetml/2006/main" count="988" uniqueCount="276">
  <si>
    <t>Club Benchmarking - Financial year 2024</t>
  </si>
  <si>
    <t>Cat 1: Clubs over 1000; Cat 2 501-999; Cat 3 251-499 ;Cat 4 Less than 250</t>
  </si>
  <si>
    <t>Cat 1</t>
  </si>
  <si>
    <t>Cat 2</t>
  </si>
  <si>
    <t>Cat 3</t>
  </si>
  <si>
    <t>Cat 4</t>
  </si>
  <si>
    <t>Club 1</t>
  </si>
  <si>
    <t>Club 2</t>
  </si>
  <si>
    <t>Club 3</t>
  </si>
  <si>
    <t>Club 4</t>
  </si>
  <si>
    <t>Club 5</t>
  </si>
  <si>
    <t>Club 6</t>
  </si>
  <si>
    <t>Club 7</t>
  </si>
  <si>
    <t>Club 8</t>
  </si>
  <si>
    <t>Club 9</t>
  </si>
  <si>
    <t>Club 10</t>
  </si>
  <si>
    <t>Club 11</t>
  </si>
  <si>
    <t>Club 12</t>
  </si>
  <si>
    <t>Club 13</t>
  </si>
  <si>
    <t>Club 14</t>
  </si>
  <si>
    <t>Club 15</t>
  </si>
  <si>
    <t>Club 16</t>
  </si>
  <si>
    <t>Club 17</t>
  </si>
  <si>
    <t>Club 18</t>
  </si>
  <si>
    <t>Club 19</t>
  </si>
  <si>
    <t>Club 20</t>
  </si>
  <si>
    <t>Club 21</t>
  </si>
  <si>
    <t>Club 22</t>
  </si>
  <si>
    <t>Club 23</t>
  </si>
  <si>
    <t>Club 24</t>
  </si>
  <si>
    <t>Club 25</t>
  </si>
  <si>
    <t>Club 26</t>
  </si>
  <si>
    <t>Club 27</t>
  </si>
  <si>
    <t>Club 28</t>
  </si>
  <si>
    <t>Club 29</t>
  </si>
  <si>
    <t>Club 30</t>
  </si>
  <si>
    <t>Club 31</t>
  </si>
  <si>
    <t>Club 32</t>
  </si>
  <si>
    <t>Club 33</t>
  </si>
  <si>
    <t>Club 34</t>
  </si>
  <si>
    <t>Club 35</t>
  </si>
  <si>
    <t>Club 36</t>
  </si>
  <si>
    <t>Club 37</t>
  </si>
  <si>
    <t>Club 38</t>
  </si>
  <si>
    <t>Club 39</t>
  </si>
  <si>
    <t>Club 40</t>
  </si>
  <si>
    <t>Royal Wgtn</t>
  </si>
  <si>
    <t>Royal Auck</t>
  </si>
  <si>
    <t xml:space="preserve">Remuera </t>
  </si>
  <si>
    <t>Akarana</t>
  </si>
  <si>
    <t>Pakuranga</t>
  </si>
  <si>
    <t>Tauranga</t>
  </si>
  <si>
    <t>Boulcott</t>
  </si>
  <si>
    <t>Muriwai</t>
  </si>
  <si>
    <t>Omanu</t>
  </si>
  <si>
    <t>Wanaka</t>
  </si>
  <si>
    <t>Huapai</t>
  </si>
  <si>
    <t>Waitemata</t>
  </si>
  <si>
    <t>Hastings</t>
  </si>
  <si>
    <t>Manawatu</t>
  </si>
  <si>
    <t>Mt Maung</t>
  </si>
  <si>
    <t>Pupuke</t>
  </si>
  <si>
    <t>Taupo</t>
  </si>
  <si>
    <t>Whakatane</t>
  </si>
  <si>
    <t>M/Park</t>
  </si>
  <si>
    <t>Q/town</t>
  </si>
  <si>
    <t>Shandon</t>
  </si>
  <si>
    <t>Para Bch</t>
  </si>
  <si>
    <t>Hamilton</t>
  </si>
  <si>
    <t>Waihi</t>
  </si>
  <si>
    <t>Titirangi</t>
  </si>
  <si>
    <t>Cromwell</t>
  </si>
  <si>
    <t>Howick</t>
  </si>
  <si>
    <t>Nelson</t>
  </si>
  <si>
    <t>Clarks Bch</t>
  </si>
  <si>
    <t>Waim Bch</t>
  </si>
  <si>
    <t>Otago</t>
  </si>
  <si>
    <t>Redwd Park</t>
  </si>
  <si>
    <t>Harewood</t>
  </si>
  <si>
    <t>Waikanae</t>
  </si>
  <si>
    <t>Ohope</t>
  </si>
  <si>
    <t>Napier</t>
  </si>
  <si>
    <t>Avondale</t>
  </si>
  <si>
    <t>Waiheke</t>
  </si>
  <si>
    <t>N/land</t>
  </si>
  <si>
    <t>P/kohe</t>
  </si>
  <si>
    <t>Russley</t>
  </si>
  <si>
    <t>Tieke/R/Side</t>
  </si>
  <si>
    <t>Invercargill</t>
  </si>
  <si>
    <t>Rangiora</t>
  </si>
  <si>
    <t>Miramar</t>
  </si>
  <si>
    <t>Windross</t>
  </si>
  <si>
    <t>Wainui</t>
  </si>
  <si>
    <t>Greenacres</t>
  </si>
  <si>
    <t>Waitikiri</t>
  </si>
  <si>
    <t>Te Puke</t>
  </si>
  <si>
    <t>Cambridge</t>
  </si>
  <si>
    <t>Christchurch</t>
  </si>
  <si>
    <t>H/Bay</t>
  </si>
  <si>
    <t>Merc Bay</t>
  </si>
  <si>
    <t>Waitakere</t>
  </si>
  <si>
    <t>Fitzroy</t>
  </si>
  <si>
    <t>Waiuku</t>
  </si>
  <si>
    <t>Chisholm Pk</t>
  </si>
  <si>
    <t>Riversdale Bch</t>
  </si>
  <si>
    <t>Walton</t>
  </si>
  <si>
    <t>Opotiki</t>
  </si>
  <si>
    <t>Te Ngutu</t>
  </si>
  <si>
    <t>Westown</t>
  </si>
  <si>
    <t>Inglewood</t>
  </si>
  <si>
    <t>Wellsford</t>
  </si>
  <si>
    <t>Morrinsville</t>
  </si>
  <si>
    <t>Otumoetai</t>
  </si>
  <si>
    <t>Wainuiomata</t>
  </si>
  <si>
    <t>D/virke</t>
  </si>
  <si>
    <t>Ham/Springs</t>
  </si>
  <si>
    <t>Kurow</t>
  </si>
  <si>
    <t>Kingston</t>
  </si>
  <si>
    <t>H/Hope</t>
  </si>
  <si>
    <t>Buckley</t>
  </si>
  <si>
    <t>N/Caps</t>
  </si>
  <si>
    <t>Hikurangi</t>
  </si>
  <si>
    <t>Reporoa</t>
  </si>
  <si>
    <t>Cape Turn</t>
  </si>
  <si>
    <t>Rangatira</t>
  </si>
  <si>
    <t>Paeroa</t>
  </si>
  <si>
    <t>M=Metropolitan Club ; P= Provincial club</t>
  </si>
  <si>
    <t>Manukau</t>
  </si>
  <si>
    <t>Expressed in $,000's</t>
  </si>
  <si>
    <t>M</t>
  </si>
  <si>
    <t>P</t>
  </si>
  <si>
    <t>MEMBERSHIP</t>
  </si>
  <si>
    <t>Club 41</t>
  </si>
  <si>
    <t>Club 42</t>
  </si>
  <si>
    <t>Club 43</t>
  </si>
  <si>
    <t>Club 44</t>
  </si>
  <si>
    <t>Club 45</t>
  </si>
  <si>
    <t>Club 46</t>
  </si>
  <si>
    <t>Club 47</t>
  </si>
  <si>
    <t>Club 48</t>
  </si>
  <si>
    <t>Club 49</t>
  </si>
  <si>
    <t>Club 50</t>
  </si>
  <si>
    <t>Club 51</t>
  </si>
  <si>
    <t>Club 52</t>
  </si>
  <si>
    <t>Club 53</t>
  </si>
  <si>
    <t>Club 54</t>
  </si>
  <si>
    <t>Club 55</t>
  </si>
  <si>
    <t>Club 56</t>
  </si>
  <si>
    <t>Club 57</t>
  </si>
  <si>
    <t>Club 58</t>
  </si>
  <si>
    <t>Club 59</t>
  </si>
  <si>
    <t>Club 60</t>
  </si>
  <si>
    <t>Club 61</t>
  </si>
  <si>
    <t>Club 62</t>
  </si>
  <si>
    <t>Club 63</t>
  </si>
  <si>
    <t>Club 64</t>
  </si>
  <si>
    <t>Club 65</t>
  </si>
  <si>
    <t>Club 66</t>
  </si>
  <si>
    <t>Club 67</t>
  </si>
  <si>
    <t>Club 68</t>
  </si>
  <si>
    <t>Club 69</t>
  </si>
  <si>
    <t>Club 70</t>
  </si>
  <si>
    <t>Club 71</t>
  </si>
  <si>
    <t>Club 72</t>
  </si>
  <si>
    <t>Club 73</t>
  </si>
  <si>
    <t>Club 74</t>
  </si>
  <si>
    <t>Club 75</t>
  </si>
  <si>
    <t>Club 76</t>
  </si>
  <si>
    <t>Club 77</t>
  </si>
  <si>
    <t>Club 78</t>
  </si>
  <si>
    <t>Club 79</t>
  </si>
  <si>
    <t>Club 80</t>
  </si>
  <si>
    <t>Total</t>
  </si>
  <si>
    <t>Average</t>
  </si>
  <si>
    <t>Percentages</t>
  </si>
  <si>
    <t>Male</t>
  </si>
  <si>
    <t>Female</t>
  </si>
  <si>
    <t>Junior Boys</t>
  </si>
  <si>
    <t>Junior Girls</t>
  </si>
  <si>
    <t>TOTAL</t>
  </si>
  <si>
    <t>Northland</t>
  </si>
  <si>
    <t>H/Springs</t>
  </si>
  <si>
    <t>CLUB REVENUE</t>
  </si>
  <si>
    <t>Bar and Café</t>
  </si>
  <si>
    <t>Gaming</t>
  </si>
  <si>
    <t>Golf Operations incl Cart Fees</t>
  </si>
  <si>
    <t>Golf Shop</t>
  </si>
  <si>
    <t>Green Fees/Tournaments/Competitions/Match Fees</t>
  </si>
  <si>
    <t>Range</t>
  </si>
  <si>
    <t>Rent</t>
  </si>
  <si>
    <t>Subscriptions/Entrance fees/Levies</t>
  </si>
  <si>
    <t>Total all other revenue</t>
  </si>
  <si>
    <t>Total operating revenue</t>
  </si>
  <si>
    <t>Wage Subsidy</t>
  </si>
  <si>
    <t>Donations/grants/interest/Sponsorship/Gaming machines</t>
  </si>
  <si>
    <t>Other non-exchange revenue</t>
  </si>
  <si>
    <t>Total non-exchange revenue</t>
  </si>
  <si>
    <t>TOTAL REVENUE</t>
  </si>
  <si>
    <t>EXPENSES</t>
  </si>
  <si>
    <t xml:space="preserve">Admin </t>
  </si>
  <si>
    <t xml:space="preserve">Bar and Café </t>
  </si>
  <si>
    <t>Course</t>
  </si>
  <si>
    <t>Driving range</t>
  </si>
  <si>
    <t>Facilities/House</t>
  </si>
  <si>
    <t>Levies</t>
  </si>
  <si>
    <t xml:space="preserve">Golf ops incl Cart hire, tournaments </t>
  </si>
  <si>
    <t>Total of all other expenses</t>
  </si>
  <si>
    <t>Wages,</t>
  </si>
  <si>
    <t>Total Expenditure</t>
  </si>
  <si>
    <t>Operating surplus before depreciation and finance costs</t>
  </si>
  <si>
    <t>Depreciation</t>
  </si>
  <si>
    <t>Operating surplus before finance costs</t>
  </si>
  <si>
    <t>Profit/(Loss)on Sale of Assets/Investments</t>
  </si>
  <si>
    <t>Finance Income</t>
  </si>
  <si>
    <t>Finance Expense</t>
  </si>
  <si>
    <t xml:space="preserve">Operating surplus </t>
  </si>
  <si>
    <t>BALANCE SHEET</t>
  </si>
  <si>
    <t>Opening assets</t>
  </si>
  <si>
    <t>Current assets</t>
  </si>
  <si>
    <t>Noncurrent assets</t>
  </si>
  <si>
    <t>TOTAL ASSETS</t>
  </si>
  <si>
    <t>Current liabilities</t>
  </si>
  <si>
    <t>Noncurrent liabilities</t>
  </si>
  <si>
    <t>TOTAL LIABILITIES</t>
  </si>
  <si>
    <t>TOTAL EQUITY</t>
  </si>
  <si>
    <t>MOVEMENT IN EQUITY</t>
  </si>
  <si>
    <t>WAGES</t>
  </si>
  <si>
    <t>Bar/Café</t>
  </si>
  <si>
    <t>Pro Shop incl range and pro shop retainer</t>
  </si>
  <si>
    <t>Admin</t>
  </si>
  <si>
    <t>TOTAL WAGES</t>
  </si>
  <si>
    <t>YEAR ON YEAR COMPARISONS % Increases(decreases)</t>
  </si>
  <si>
    <t>Income</t>
  </si>
  <si>
    <t>Expenditure</t>
  </si>
  <si>
    <t>Net operating income</t>
  </si>
  <si>
    <t>Net Equity</t>
  </si>
  <si>
    <t>Subscription income</t>
  </si>
  <si>
    <t>Green fee income</t>
  </si>
  <si>
    <t>Bar/café Income</t>
  </si>
  <si>
    <t>Golf Shop/Operations/Range income</t>
  </si>
  <si>
    <t>Club 82</t>
  </si>
  <si>
    <t>RATIOS</t>
  </si>
  <si>
    <t>Rangitira</t>
  </si>
  <si>
    <t>Changing net assets = %Ending nett assets - Beginning nett assets</t>
  </si>
  <si>
    <t>Current Ratios = Current assets divided by current liabilities</t>
  </si>
  <si>
    <t>Debt to Equity Ratio = %Total liabilities divided by Total Equity</t>
  </si>
  <si>
    <t>Subs to Operating revenue = Operating subs divided by Operating revenue</t>
  </si>
  <si>
    <t>Nett profit before depn &amp; finance costs to turnover</t>
  </si>
  <si>
    <t>Subscriptions to total turnover</t>
  </si>
  <si>
    <t>Expenses to total turnover</t>
  </si>
  <si>
    <t>$ Revenue per member ($)</t>
  </si>
  <si>
    <t>$ Nett Profit before depn &amp; finance costs per member ($)</t>
  </si>
  <si>
    <t>$ Subscriptions/member ($)</t>
  </si>
  <si>
    <t>$ F&amp;B turnover/member ($)</t>
  </si>
  <si>
    <t>Green  fees per member ($)</t>
  </si>
  <si>
    <t>Course costs per member</t>
  </si>
  <si>
    <t>Wages to total turnover (%)</t>
  </si>
  <si>
    <t>Wages to subscriptions (%)</t>
  </si>
  <si>
    <t>Subscriptions income to total turnover</t>
  </si>
  <si>
    <t>Expenses to subscriptions</t>
  </si>
  <si>
    <t>F&amp;B income to total turnover</t>
  </si>
  <si>
    <t>Golf Operations income to total turnover</t>
  </si>
  <si>
    <t xml:space="preserve">Green fees to total turnover </t>
  </si>
  <si>
    <t>Green fees to Subscription turnover</t>
  </si>
  <si>
    <t>F&amp;B Profit to F&amp;B Turnover</t>
  </si>
  <si>
    <t>Range turnover to total turnover</t>
  </si>
  <si>
    <t>Course costs to total turnover</t>
  </si>
  <si>
    <t>Course costs to subscriptions turnover</t>
  </si>
  <si>
    <t>Course wages to turnover</t>
  </si>
  <si>
    <t>Admin costs to total turnover</t>
  </si>
  <si>
    <t>Admin costs to subscriptions</t>
  </si>
  <si>
    <t>House costs to total income</t>
  </si>
  <si>
    <t>House costs to subscriptions</t>
  </si>
  <si>
    <t xml:space="preserve">M=Metropolitan Clubs </t>
  </si>
  <si>
    <t>P=Provincial clubs</t>
  </si>
  <si>
    <t>S=Small Provincial clubs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</si>
</sst>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;\-&quot;$&quot;#,##0"/>
    <numFmt numFmtId="165" formatCode="0_ ;[Red]\-0\ "/>
    <numFmt numFmtId="166" formatCode="&quot;$&quot;#,##0"/>
    <numFmt numFmtId="167" formatCode="0.0%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Light"/>
      <family val="2"/>
    </font>
    <font>
      <b/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Aptos Light"/>
      <family val="2"/>
    </font>
    <font>
      <b/>
      <sz val="10"/>
      <color theme="1"/>
      <name val="Calibri"/>
      <family val="2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0" fillId="2" borderId="0" xfId="0" applyFill="1"/>
    <xf numFmtId="1" fontId="3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/>
    <xf numFmtId="165" fontId="3" fillId="2" borderId="1" xfId="0" applyNumberFormat="1" applyFont="1" applyFill="1" applyBorder="1" applyAlignment="1">
      <alignment horizontal="center"/>
    </xf>
    <xf numFmtId="165" fontId="5" fillId="2" borderId="2" xfId="0" applyNumberFormat="1" applyFont="1" applyFill="1" applyBorder="1"/>
    <xf numFmtId="165" fontId="4" fillId="2" borderId="6" xfId="0" applyNumberFormat="1" applyFont="1" applyFill="1" applyBorder="1"/>
    <xf numFmtId="165" fontId="4" fillId="2" borderId="5" xfId="0" applyNumberFormat="1" applyFont="1" applyFill="1" applyBorder="1"/>
    <xf numFmtId="165" fontId="3" fillId="2" borderId="5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left"/>
    </xf>
    <xf numFmtId="165" fontId="3" fillId="2" borderId="1" xfId="0" applyNumberFormat="1" applyFont="1" applyFill="1" applyBorder="1"/>
    <xf numFmtId="165" fontId="0" fillId="2" borderId="1" xfId="0" applyNumberFormat="1" applyFill="1" applyBorder="1"/>
    <xf numFmtId="165" fontId="3" fillId="2" borderId="5" xfId="0" applyNumberFormat="1" applyFont="1" applyFill="1" applyBorder="1"/>
    <xf numFmtId="165" fontId="3" fillId="2" borderId="2" xfId="0" applyNumberFormat="1" applyFont="1" applyFill="1" applyBorder="1"/>
    <xf numFmtId="9" fontId="0" fillId="2" borderId="1" xfId="0" applyNumberFormat="1" applyFill="1" applyBorder="1"/>
    <xf numFmtId="9" fontId="0" fillId="2" borderId="1" xfId="0" applyNumberForma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1" fontId="9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1" fontId="6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9" fontId="4" fillId="2" borderId="1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9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3" borderId="0" xfId="0" applyFill="1"/>
    <xf numFmtId="165" fontId="4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5" fillId="3" borderId="2" xfId="0" applyNumberFormat="1" applyFont="1" applyFill="1" applyBorder="1" applyAlignment="1">
      <alignment horizontal="center"/>
    </xf>
    <xf numFmtId="165" fontId="4" fillId="3" borderId="6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165" fontId="7" fillId="3" borderId="6" xfId="0" applyNumberFormat="1" applyFont="1" applyFill="1" applyBorder="1" applyAlignment="1">
      <alignment horizontal="center"/>
    </xf>
    <xf numFmtId="9" fontId="5" fillId="3" borderId="1" xfId="0" applyNumberFormat="1" applyFon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9" fontId="2" fillId="3" borderId="1" xfId="0" applyNumberFormat="1" applyFont="1" applyFill="1" applyBorder="1" applyAlignment="1">
      <alignment horizontal="center"/>
    </xf>
    <xf numFmtId="9" fontId="1" fillId="3" borderId="1" xfId="1" applyFont="1" applyFill="1" applyBorder="1" applyAlignment="1">
      <alignment horizontal="center"/>
    </xf>
    <xf numFmtId="9" fontId="2" fillId="3" borderId="1" xfId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9" fontId="12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4" borderId="2" xfId="0" applyNumberFormat="1" applyFont="1" applyFill="1" applyBorder="1" applyAlignment="1">
      <alignment horizontal="center"/>
    </xf>
    <xf numFmtId="165" fontId="4" fillId="4" borderId="6" xfId="0" applyNumberFormat="1" applyFont="1" applyFill="1" applyBorder="1" applyAlignment="1">
      <alignment horizontal="center"/>
    </xf>
    <xf numFmtId="165" fontId="4" fillId="4" borderId="5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165" fontId="0" fillId="4" borderId="0" xfId="0" applyNumberFormat="1" applyFill="1"/>
    <xf numFmtId="165" fontId="3" fillId="4" borderId="7" xfId="0" applyNumberFormat="1" applyFon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9" fontId="2" fillId="4" borderId="1" xfId="0" applyNumberFormat="1" applyFont="1" applyFill="1" applyBorder="1" applyAlignment="1">
      <alignment horizontal="center"/>
    </xf>
    <xf numFmtId="9" fontId="5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6" fontId="5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165" fontId="4" fillId="5" borderId="6" xfId="0" applyNumberFormat="1" applyFont="1" applyFill="1" applyBorder="1" applyAlignment="1">
      <alignment horizontal="center"/>
    </xf>
    <xf numFmtId="165" fontId="4" fillId="5" borderId="5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3" fillId="5" borderId="2" xfId="0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3" fillId="5" borderId="5" xfId="0" applyNumberFormat="1" applyFont="1" applyFill="1" applyBorder="1" applyAlignment="1">
      <alignment horizontal="center"/>
    </xf>
    <xf numFmtId="165" fontId="3" fillId="5" borderId="7" xfId="0" applyNumberFormat="1" applyFon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9" fontId="0" fillId="5" borderId="1" xfId="0" applyNumberFormat="1" applyFill="1" applyBorder="1" applyAlignment="1">
      <alignment horizontal="center"/>
    </xf>
    <xf numFmtId="9" fontId="2" fillId="5" borderId="1" xfId="0" applyNumberFormat="1" applyFont="1" applyFill="1" applyBorder="1" applyAlignment="1">
      <alignment horizontal="center"/>
    </xf>
    <xf numFmtId="9" fontId="5" fillId="5" borderId="1" xfId="0" applyNumberFormat="1" applyFont="1" applyFill="1" applyBorder="1" applyAlignment="1">
      <alignment horizontal="center"/>
    </xf>
    <xf numFmtId="9" fontId="12" fillId="5" borderId="1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166" fontId="5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7" fontId="4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165" fontId="5" fillId="6" borderId="2" xfId="0" applyNumberFormat="1" applyFont="1" applyFill="1" applyBorder="1" applyAlignment="1">
      <alignment horizontal="center"/>
    </xf>
    <xf numFmtId="165" fontId="4" fillId="6" borderId="6" xfId="0" applyNumberFormat="1" applyFont="1" applyFill="1" applyBorder="1" applyAlignment="1">
      <alignment horizontal="center"/>
    </xf>
    <xf numFmtId="165" fontId="4" fillId="6" borderId="5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5" fontId="3" fillId="6" borderId="2" xfId="0" applyNumberFormat="1" applyFont="1" applyFill="1" applyBorder="1" applyAlignment="1">
      <alignment horizontal="center"/>
    </xf>
    <xf numFmtId="165" fontId="0" fillId="6" borderId="2" xfId="0" applyNumberFormat="1" applyFill="1" applyBorder="1" applyAlignment="1">
      <alignment horizontal="center"/>
    </xf>
    <xf numFmtId="165" fontId="0" fillId="6" borderId="0" xfId="0" applyNumberFormat="1" applyFill="1"/>
    <xf numFmtId="165" fontId="3" fillId="6" borderId="6" xfId="0" applyNumberFormat="1" applyFon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165" fontId="3" fillId="6" borderId="5" xfId="0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5" fontId="3" fillId="6" borderId="7" xfId="0" applyNumberFormat="1" applyFont="1" applyFill="1" applyBorder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165" fontId="7" fillId="6" borderId="6" xfId="0" applyNumberFormat="1" applyFont="1" applyFill="1" applyBorder="1" applyAlignment="1">
      <alignment horizontal="center"/>
    </xf>
    <xf numFmtId="3" fontId="3" fillId="6" borderId="1" xfId="0" applyNumberFormat="1" applyFont="1" applyFill="1" applyBorder="1" applyAlignment="1">
      <alignment horizontal="center"/>
    </xf>
    <xf numFmtId="9" fontId="0" fillId="6" borderId="1" xfId="0" applyNumberFormat="1" applyFill="1" applyBorder="1" applyAlignment="1">
      <alignment horizontal="center"/>
    </xf>
    <xf numFmtId="9" fontId="2" fillId="6" borderId="1" xfId="0" applyNumberFormat="1" applyFont="1" applyFill="1" applyBorder="1" applyAlignment="1">
      <alignment horizontal="center"/>
    </xf>
    <xf numFmtId="9" fontId="5" fillId="6" borderId="1" xfId="0" applyNumberFormat="1" applyFont="1" applyFill="1" applyBorder="1" applyAlignment="1">
      <alignment horizontal="center"/>
    </xf>
    <xf numFmtId="9" fontId="1" fillId="6" borderId="1" xfId="1" applyFont="1" applyFill="1" applyBorder="1" applyAlignment="1">
      <alignment horizontal="center"/>
    </xf>
    <xf numFmtId="9" fontId="2" fillId="6" borderId="1" xfId="1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6" fontId="5" fillId="6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9C7EC-7BD1-4582-8E1D-B719E4C91301}">
  <dimension ref="A1:CF143"/>
  <sheetViews>
    <sheetView tabSelected="1" workbookViewId="0">
      <selection sqref="A1:XFD1048576"/>
    </sheetView>
  </sheetViews>
  <sheetFormatPr defaultRowHeight="14.45"/>
  <cols>
    <col min="1" max="1" width="50.7109375" style="35" customWidth="1"/>
    <col min="2" max="2" width="12.42578125" style="36" customWidth="1"/>
    <col min="3" max="3" width="11.7109375" style="36" customWidth="1"/>
    <col min="4" max="4" width="9.42578125" style="11" customWidth="1"/>
    <col min="5" max="5" width="9" style="11" customWidth="1"/>
    <col min="6" max="6" width="10.85546875" style="11" customWidth="1"/>
    <col min="7" max="7" width="10.28515625" style="11" customWidth="1"/>
    <col min="8" max="8" width="8.5703125" style="36" customWidth="1"/>
    <col min="9" max="9" width="8.5703125" style="11" customWidth="1"/>
    <col min="10" max="10" width="10.5703125" style="11" customWidth="1"/>
    <col min="11" max="11" width="8" style="11" customWidth="1"/>
    <col min="12" max="12" width="8.42578125" style="11" customWidth="1"/>
    <col min="13" max="13" width="9.5703125" style="11" customWidth="1"/>
    <col min="14" max="14" width="9.85546875" style="11" customWidth="1"/>
    <col min="15" max="15" width="12.28515625" style="11" customWidth="1"/>
    <col min="16" max="16" width="10" style="11" customWidth="1"/>
    <col min="17" max="19" width="11.5703125" style="11" customWidth="1"/>
    <col min="20" max="20" width="8.42578125" style="36" customWidth="1"/>
    <col min="21" max="21" width="11.42578125" style="11" customWidth="1"/>
    <col min="22" max="22" width="10.85546875" style="11" customWidth="1"/>
    <col min="23" max="24" width="8.7109375" style="11" customWidth="1"/>
    <col min="25" max="25" width="8" style="36" customWidth="1"/>
    <col min="26" max="26" width="9" style="36" customWidth="1"/>
    <col min="27" max="27" width="11.7109375" style="11" customWidth="1"/>
    <col min="28" max="28" width="9" style="11" customWidth="1"/>
    <col min="29" max="29" width="10.42578125" style="11" customWidth="1"/>
    <col min="30" max="30" width="14.140625" style="36" customWidth="1"/>
    <col min="31" max="31" width="9.5703125" style="11" customWidth="1"/>
    <col min="32" max="32" width="11.42578125" style="11" customWidth="1"/>
    <col min="33" max="33" width="11.28515625" style="11" customWidth="1"/>
    <col min="34" max="34" width="9.7109375" style="11" customWidth="1"/>
    <col min="35" max="35" width="10.5703125" style="11" customWidth="1"/>
    <col min="36" max="36" width="9.42578125" style="11" customWidth="1"/>
    <col min="37" max="38" width="8.28515625" style="11" customWidth="1"/>
    <col min="39" max="39" width="8.5703125" style="11" customWidth="1"/>
    <col min="40" max="40" width="9" style="11" customWidth="1"/>
    <col min="41" max="41" width="8.5703125" style="11" customWidth="1"/>
    <col min="42" max="42" width="7.85546875" style="11" customWidth="1"/>
    <col min="43" max="45" width="12" style="11" customWidth="1"/>
    <col min="46" max="46" width="9" style="11" customWidth="1"/>
    <col min="47" max="47" width="9.42578125" style="11" customWidth="1"/>
    <col min="48" max="48" width="10.42578125" style="11" customWidth="1"/>
    <col min="49" max="49" width="10" style="11" customWidth="1"/>
    <col min="50" max="54" width="11.5703125" style="11" customWidth="1"/>
    <col min="55" max="58" width="9" style="11" customWidth="1"/>
    <col min="59" max="59" width="11.7109375" style="11" customWidth="1"/>
    <col min="60" max="60" width="13.28515625" style="11" customWidth="1"/>
    <col min="61" max="62" width="10.42578125" style="11" customWidth="1"/>
    <col min="63" max="63" width="8.7109375" style="11" customWidth="1"/>
    <col min="64" max="64" width="9.85546875" style="11" customWidth="1"/>
    <col min="65" max="65" width="10" style="11" customWidth="1"/>
    <col min="66" max="68" width="9.85546875" style="11" customWidth="1"/>
    <col min="69" max="69" width="12.28515625" style="11" customWidth="1"/>
    <col min="70" max="70" width="7.85546875" style="11" customWidth="1"/>
    <col min="71" max="71" width="12" style="11" customWidth="1"/>
    <col min="72" max="77" width="7.85546875" style="11" customWidth="1"/>
    <col min="78" max="78" width="8.28515625" style="11" customWidth="1"/>
    <col min="79" max="79" width="9.7109375" style="11" customWidth="1"/>
    <col min="80" max="80" width="9.140625" style="11" customWidth="1"/>
    <col min="81" max="81" width="9.85546875" style="11" customWidth="1"/>
    <col min="82" max="82" width="10" bestFit="1" customWidth="1"/>
    <col min="83" max="83" width="9" bestFit="1" customWidth="1"/>
    <col min="84" max="84" width="11.7109375" style="164" bestFit="1" customWidth="1"/>
  </cols>
  <sheetData>
    <row r="1" spans="1:84">
      <c r="A1" s="1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2"/>
      <c r="CE1" s="2"/>
      <c r="CF1" s="160"/>
    </row>
    <row r="2" spans="1:84">
      <c r="A2" s="1"/>
      <c r="B2" s="126"/>
      <c r="C2" s="126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39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2"/>
      <c r="CE2" s="2"/>
      <c r="CF2" s="160"/>
    </row>
    <row r="3" spans="1:84">
      <c r="A3" s="1" t="s">
        <v>1</v>
      </c>
      <c r="B3" s="126" t="s">
        <v>2</v>
      </c>
      <c r="C3" s="128" t="s">
        <v>2</v>
      </c>
      <c r="D3" s="126" t="s">
        <v>2</v>
      </c>
      <c r="E3" s="128" t="s">
        <v>2</v>
      </c>
      <c r="F3" s="126" t="s">
        <v>2</v>
      </c>
      <c r="G3" s="126" t="s">
        <v>2</v>
      </c>
      <c r="H3" s="126" t="s">
        <v>2</v>
      </c>
      <c r="I3" s="126" t="s">
        <v>2</v>
      </c>
      <c r="J3" s="126" t="s">
        <v>2</v>
      </c>
      <c r="K3" s="126" t="s">
        <v>2</v>
      </c>
      <c r="L3" s="126" t="s">
        <v>2</v>
      </c>
      <c r="M3" s="126" t="s">
        <v>2</v>
      </c>
      <c r="N3" s="126" t="s">
        <v>2</v>
      </c>
      <c r="O3" s="126" t="s">
        <v>2</v>
      </c>
      <c r="P3" s="126" t="s">
        <v>2</v>
      </c>
      <c r="Q3" s="126" t="s">
        <v>2</v>
      </c>
      <c r="R3" s="126" t="s">
        <v>2</v>
      </c>
      <c r="S3" s="38" t="s">
        <v>3</v>
      </c>
      <c r="T3" s="40" t="s">
        <v>3</v>
      </c>
      <c r="U3" s="38" t="s">
        <v>3</v>
      </c>
      <c r="V3" s="40" t="s">
        <v>3</v>
      </c>
      <c r="W3" s="38" t="s">
        <v>3</v>
      </c>
      <c r="X3" s="40" t="s">
        <v>3</v>
      </c>
      <c r="Y3" s="38" t="s">
        <v>3</v>
      </c>
      <c r="Z3" s="40" t="s">
        <v>3</v>
      </c>
      <c r="AA3" s="38" t="s">
        <v>3</v>
      </c>
      <c r="AB3" s="40" t="s">
        <v>3</v>
      </c>
      <c r="AC3" s="38" t="s">
        <v>3</v>
      </c>
      <c r="AD3" s="40" t="s">
        <v>3</v>
      </c>
      <c r="AE3" s="38" t="s">
        <v>3</v>
      </c>
      <c r="AF3" s="40" t="s">
        <v>3</v>
      </c>
      <c r="AG3" s="38" t="s">
        <v>3</v>
      </c>
      <c r="AH3" s="40" t="s">
        <v>3</v>
      </c>
      <c r="AI3" s="38" t="s">
        <v>3</v>
      </c>
      <c r="AJ3" s="40" t="s">
        <v>3</v>
      </c>
      <c r="AK3" s="38" t="s">
        <v>3</v>
      </c>
      <c r="AL3" s="40" t="s">
        <v>3</v>
      </c>
      <c r="AM3" s="40" t="s">
        <v>3</v>
      </c>
      <c r="AN3" s="38" t="s">
        <v>3</v>
      </c>
      <c r="AO3" s="40" t="s">
        <v>3</v>
      </c>
      <c r="AP3" s="38" t="s">
        <v>3</v>
      </c>
      <c r="AQ3" s="40" t="s">
        <v>3</v>
      </c>
      <c r="AR3" s="38" t="s">
        <v>3</v>
      </c>
      <c r="AS3" s="40" t="s">
        <v>3</v>
      </c>
      <c r="AT3" s="38" t="s">
        <v>3</v>
      </c>
      <c r="AU3" s="40" t="s">
        <v>3</v>
      </c>
      <c r="AV3" s="38" t="s">
        <v>3</v>
      </c>
      <c r="AW3" s="40" t="s">
        <v>3</v>
      </c>
      <c r="AX3" s="38" t="s">
        <v>3</v>
      </c>
      <c r="AY3" s="40" t="s">
        <v>3</v>
      </c>
      <c r="AZ3" s="38" t="s">
        <v>3</v>
      </c>
      <c r="BA3" s="40" t="s">
        <v>3</v>
      </c>
      <c r="BB3" s="38" t="s">
        <v>3</v>
      </c>
      <c r="BC3" s="40" t="s">
        <v>3</v>
      </c>
      <c r="BD3" s="38" t="s">
        <v>3</v>
      </c>
      <c r="BE3" s="40" t="s">
        <v>3</v>
      </c>
      <c r="BF3" s="38" t="s">
        <v>3</v>
      </c>
      <c r="BG3" s="74" t="s">
        <v>4</v>
      </c>
      <c r="BH3" s="74" t="s">
        <v>4</v>
      </c>
      <c r="BI3" s="74" t="s">
        <v>4</v>
      </c>
      <c r="BJ3" s="74" t="s">
        <v>4</v>
      </c>
      <c r="BK3" s="74" t="s">
        <v>4</v>
      </c>
      <c r="BL3" s="74" t="s">
        <v>4</v>
      </c>
      <c r="BM3" s="74" t="s">
        <v>4</v>
      </c>
      <c r="BN3" s="74" t="s">
        <v>4</v>
      </c>
      <c r="BO3" s="74" t="s">
        <v>4</v>
      </c>
      <c r="BP3" s="74" t="s">
        <v>4</v>
      </c>
      <c r="BQ3" s="74" t="s">
        <v>4</v>
      </c>
      <c r="BR3" s="74" t="s">
        <v>4</v>
      </c>
      <c r="BS3" s="101" t="s">
        <v>5</v>
      </c>
      <c r="BT3" s="101" t="s">
        <v>5</v>
      </c>
      <c r="BU3" s="101" t="s">
        <v>5</v>
      </c>
      <c r="BV3" s="101" t="s">
        <v>5</v>
      </c>
      <c r="BW3" s="101" t="s">
        <v>5</v>
      </c>
      <c r="BX3" s="101" t="s">
        <v>5</v>
      </c>
      <c r="BY3" s="101" t="s">
        <v>5</v>
      </c>
      <c r="BZ3" s="101" t="s">
        <v>5</v>
      </c>
      <c r="CA3" s="101" t="s">
        <v>5</v>
      </c>
      <c r="CB3" s="101" t="s">
        <v>5</v>
      </c>
      <c r="CC3" s="101" t="s">
        <v>5</v>
      </c>
      <c r="CD3" s="2"/>
      <c r="CE3" s="2"/>
      <c r="CF3" s="160"/>
    </row>
    <row r="4" spans="1:84">
      <c r="A4" s="1"/>
      <c r="B4" s="126"/>
      <c r="C4" s="126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41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2"/>
      <c r="CE4" s="2"/>
      <c r="CF4" s="160"/>
    </row>
    <row r="5" spans="1:84">
      <c r="A5" s="3"/>
      <c r="B5" s="126">
        <v>2024</v>
      </c>
      <c r="C5" s="126">
        <v>2024</v>
      </c>
      <c r="D5" s="126">
        <v>2024</v>
      </c>
      <c r="E5" s="126">
        <v>2024</v>
      </c>
      <c r="F5" s="126">
        <v>2024</v>
      </c>
      <c r="G5" s="126">
        <v>2024</v>
      </c>
      <c r="H5" s="126">
        <v>2024</v>
      </c>
      <c r="I5" s="126">
        <v>2024</v>
      </c>
      <c r="J5" s="126">
        <v>2024</v>
      </c>
      <c r="K5" s="126">
        <v>2024</v>
      </c>
      <c r="L5" s="126">
        <v>2024</v>
      </c>
      <c r="M5" s="126">
        <v>2024</v>
      </c>
      <c r="N5" s="126">
        <v>2024</v>
      </c>
      <c r="O5" s="126">
        <v>2024</v>
      </c>
      <c r="P5" s="126">
        <v>2024</v>
      </c>
      <c r="Q5" s="126">
        <v>2024</v>
      </c>
      <c r="R5" s="126">
        <v>2024</v>
      </c>
      <c r="S5" s="38">
        <v>2024</v>
      </c>
      <c r="T5" s="38">
        <v>2024</v>
      </c>
      <c r="U5" s="38">
        <v>2024</v>
      </c>
      <c r="V5" s="38">
        <v>2024</v>
      </c>
      <c r="W5" s="38">
        <v>2024</v>
      </c>
      <c r="X5" s="38">
        <v>2024</v>
      </c>
      <c r="Y5" s="38">
        <v>2024</v>
      </c>
      <c r="Z5" s="38">
        <v>2024</v>
      </c>
      <c r="AA5" s="38">
        <v>2024</v>
      </c>
      <c r="AB5" s="38">
        <v>2024</v>
      </c>
      <c r="AC5" s="38">
        <v>2024</v>
      </c>
      <c r="AD5" s="38">
        <v>2024</v>
      </c>
      <c r="AE5" s="38">
        <v>2024</v>
      </c>
      <c r="AF5" s="38">
        <v>2024</v>
      </c>
      <c r="AG5" s="38">
        <v>2024</v>
      </c>
      <c r="AH5" s="38">
        <v>2024</v>
      </c>
      <c r="AI5" s="38">
        <v>2024</v>
      </c>
      <c r="AJ5" s="38">
        <v>2024</v>
      </c>
      <c r="AK5" s="38">
        <v>2024</v>
      </c>
      <c r="AL5" s="38">
        <v>2024</v>
      </c>
      <c r="AM5" s="38">
        <v>2024</v>
      </c>
      <c r="AN5" s="38">
        <v>2024</v>
      </c>
      <c r="AO5" s="38">
        <v>2024</v>
      </c>
      <c r="AP5" s="38">
        <v>2024</v>
      </c>
      <c r="AQ5" s="38">
        <v>2024</v>
      </c>
      <c r="AR5" s="38">
        <v>2024</v>
      </c>
      <c r="AS5" s="38">
        <v>2024</v>
      </c>
      <c r="AT5" s="38">
        <v>2024</v>
      </c>
      <c r="AU5" s="38">
        <v>2024</v>
      </c>
      <c r="AV5" s="38">
        <v>2024</v>
      </c>
      <c r="AW5" s="38">
        <v>2024</v>
      </c>
      <c r="AX5" s="38">
        <v>2024</v>
      </c>
      <c r="AY5" s="38">
        <v>2024</v>
      </c>
      <c r="AZ5" s="38">
        <v>2024</v>
      </c>
      <c r="BA5" s="38">
        <v>2024</v>
      </c>
      <c r="BB5" s="38">
        <v>2024</v>
      </c>
      <c r="BC5" s="38">
        <v>2024</v>
      </c>
      <c r="BD5" s="38">
        <v>2024</v>
      </c>
      <c r="BE5" s="38">
        <v>2024</v>
      </c>
      <c r="BF5" s="38">
        <v>2024</v>
      </c>
      <c r="BG5" s="74">
        <v>2024</v>
      </c>
      <c r="BH5" s="74">
        <v>2024</v>
      </c>
      <c r="BI5" s="74">
        <v>2024</v>
      </c>
      <c r="BJ5" s="74">
        <v>2024</v>
      </c>
      <c r="BK5" s="74">
        <v>2024</v>
      </c>
      <c r="BL5" s="74">
        <v>2024</v>
      </c>
      <c r="BM5" s="74">
        <v>2024</v>
      </c>
      <c r="BN5" s="74">
        <v>2024</v>
      </c>
      <c r="BO5" s="74">
        <v>2024</v>
      </c>
      <c r="BP5" s="74">
        <v>2024</v>
      </c>
      <c r="BQ5" s="74">
        <v>2024</v>
      </c>
      <c r="BR5" s="74">
        <v>2024</v>
      </c>
      <c r="BS5" s="101">
        <v>2024</v>
      </c>
      <c r="BT5" s="101">
        <v>2024</v>
      </c>
      <c r="BU5" s="101">
        <v>2024</v>
      </c>
      <c r="BV5" s="101">
        <v>2024</v>
      </c>
      <c r="BW5" s="101">
        <v>2024</v>
      </c>
      <c r="BX5" s="101">
        <v>2024</v>
      </c>
      <c r="BY5" s="101">
        <v>2024</v>
      </c>
      <c r="BZ5" s="101">
        <v>2024</v>
      </c>
      <c r="CA5" s="101">
        <v>2024</v>
      </c>
      <c r="CB5" s="101">
        <v>2024</v>
      </c>
      <c r="CC5" s="101">
        <v>2024</v>
      </c>
      <c r="CD5" s="2"/>
      <c r="CE5" s="2"/>
      <c r="CF5" s="160"/>
    </row>
    <row r="6" spans="1:84">
      <c r="A6" s="4"/>
      <c r="B6" s="126" t="s">
        <v>6</v>
      </c>
      <c r="C6" s="126" t="s">
        <v>7</v>
      </c>
      <c r="D6" s="126" t="s">
        <v>8</v>
      </c>
      <c r="E6" s="126" t="s">
        <v>9</v>
      </c>
      <c r="F6" s="126" t="s">
        <v>10</v>
      </c>
      <c r="G6" s="126" t="s">
        <v>11</v>
      </c>
      <c r="H6" s="126" t="s">
        <v>12</v>
      </c>
      <c r="I6" s="126" t="s">
        <v>13</v>
      </c>
      <c r="J6" s="126" t="s">
        <v>14</v>
      </c>
      <c r="K6" s="126" t="s">
        <v>15</v>
      </c>
      <c r="L6" s="126" t="s">
        <v>16</v>
      </c>
      <c r="M6" s="126" t="s">
        <v>17</v>
      </c>
      <c r="N6" s="126" t="s">
        <v>18</v>
      </c>
      <c r="O6" s="126" t="s">
        <v>19</v>
      </c>
      <c r="P6" s="126" t="s">
        <v>20</v>
      </c>
      <c r="Q6" s="126" t="s">
        <v>21</v>
      </c>
      <c r="R6" s="126" t="s">
        <v>22</v>
      </c>
      <c r="S6" s="38" t="s">
        <v>6</v>
      </c>
      <c r="T6" s="38" t="s">
        <v>7</v>
      </c>
      <c r="U6" s="38" t="s">
        <v>8</v>
      </c>
      <c r="V6" s="38" t="s">
        <v>9</v>
      </c>
      <c r="W6" s="38" t="s">
        <v>10</v>
      </c>
      <c r="X6" s="38" t="s">
        <v>11</v>
      </c>
      <c r="Y6" s="38" t="s">
        <v>12</v>
      </c>
      <c r="Z6" s="38" t="s">
        <v>13</v>
      </c>
      <c r="AA6" s="38" t="s">
        <v>14</v>
      </c>
      <c r="AB6" s="38" t="s">
        <v>15</v>
      </c>
      <c r="AC6" s="38" t="s">
        <v>16</v>
      </c>
      <c r="AD6" s="38" t="s">
        <v>17</v>
      </c>
      <c r="AE6" s="38" t="s">
        <v>18</v>
      </c>
      <c r="AF6" s="38" t="s">
        <v>19</v>
      </c>
      <c r="AG6" s="38" t="s">
        <v>20</v>
      </c>
      <c r="AH6" s="38" t="s">
        <v>21</v>
      </c>
      <c r="AI6" s="38" t="s">
        <v>22</v>
      </c>
      <c r="AJ6" s="38" t="s">
        <v>23</v>
      </c>
      <c r="AK6" s="38" t="s">
        <v>24</v>
      </c>
      <c r="AL6" s="38" t="s">
        <v>25</v>
      </c>
      <c r="AM6" s="38" t="s">
        <v>26</v>
      </c>
      <c r="AN6" s="38" t="s">
        <v>27</v>
      </c>
      <c r="AO6" s="38" t="s">
        <v>28</v>
      </c>
      <c r="AP6" s="38" t="s">
        <v>29</v>
      </c>
      <c r="AQ6" s="38" t="s">
        <v>30</v>
      </c>
      <c r="AR6" s="38" t="s">
        <v>31</v>
      </c>
      <c r="AS6" s="38" t="s">
        <v>32</v>
      </c>
      <c r="AT6" s="38" t="s">
        <v>33</v>
      </c>
      <c r="AU6" s="38" t="s">
        <v>34</v>
      </c>
      <c r="AV6" s="38" t="s">
        <v>35</v>
      </c>
      <c r="AW6" s="38" t="s">
        <v>36</v>
      </c>
      <c r="AX6" s="38" t="s">
        <v>37</v>
      </c>
      <c r="AY6" s="38" t="s">
        <v>38</v>
      </c>
      <c r="AZ6" s="38" t="s">
        <v>39</v>
      </c>
      <c r="BA6" s="38" t="s">
        <v>40</v>
      </c>
      <c r="BB6" s="38" t="s">
        <v>41</v>
      </c>
      <c r="BC6" s="38" t="s">
        <v>42</v>
      </c>
      <c r="BD6" s="38" t="s">
        <v>43</v>
      </c>
      <c r="BE6" s="38" t="s">
        <v>44</v>
      </c>
      <c r="BF6" s="38" t="s">
        <v>45</v>
      </c>
      <c r="BG6" s="74" t="s">
        <v>6</v>
      </c>
      <c r="BH6" s="74" t="s">
        <v>7</v>
      </c>
      <c r="BI6" s="74" t="s">
        <v>8</v>
      </c>
      <c r="BJ6" s="74" t="s">
        <v>9</v>
      </c>
      <c r="BK6" s="74" t="s">
        <v>10</v>
      </c>
      <c r="BL6" s="74" t="s">
        <v>11</v>
      </c>
      <c r="BM6" s="74" t="s">
        <v>12</v>
      </c>
      <c r="BN6" s="74" t="s">
        <v>13</v>
      </c>
      <c r="BO6" s="74" t="s">
        <v>14</v>
      </c>
      <c r="BP6" s="74" t="s">
        <v>15</v>
      </c>
      <c r="BQ6" s="74" t="s">
        <v>16</v>
      </c>
      <c r="BR6" s="74" t="s">
        <v>17</v>
      </c>
      <c r="BS6" s="101" t="s">
        <v>6</v>
      </c>
      <c r="BT6" s="101" t="s">
        <v>7</v>
      </c>
      <c r="BU6" s="101" t="s">
        <v>8</v>
      </c>
      <c r="BV6" s="101" t="s">
        <v>9</v>
      </c>
      <c r="BW6" s="101" t="s">
        <v>10</v>
      </c>
      <c r="BX6" s="101" t="s">
        <v>11</v>
      </c>
      <c r="BY6" s="101" t="s">
        <v>12</v>
      </c>
      <c r="BZ6" s="101" t="s">
        <v>13</v>
      </c>
      <c r="CA6" s="101" t="s">
        <v>14</v>
      </c>
      <c r="CB6" s="101" t="s">
        <v>15</v>
      </c>
      <c r="CC6" s="101" t="s">
        <v>16</v>
      </c>
      <c r="CD6" s="2"/>
      <c r="CE6" s="2"/>
      <c r="CF6" s="160"/>
    </row>
    <row r="7" spans="1:84">
      <c r="A7" s="3"/>
      <c r="B7" s="130" t="s">
        <v>46</v>
      </c>
      <c r="C7" s="130" t="s">
        <v>47</v>
      </c>
      <c r="D7" s="130" t="s">
        <v>48</v>
      </c>
      <c r="E7" s="130" t="s">
        <v>49</v>
      </c>
      <c r="F7" s="130" t="s">
        <v>50</v>
      </c>
      <c r="G7" s="131" t="s">
        <v>51</v>
      </c>
      <c r="H7" s="130" t="s">
        <v>52</v>
      </c>
      <c r="I7" s="130" t="s">
        <v>53</v>
      </c>
      <c r="J7" s="130" t="s">
        <v>54</v>
      </c>
      <c r="K7" s="130" t="s">
        <v>55</v>
      </c>
      <c r="L7" s="130" t="s">
        <v>56</v>
      </c>
      <c r="M7" s="130" t="s">
        <v>57</v>
      </c>
      <c r="N7" s="130" t="s">
        <v>58</v>
      </c>
      <c r="O7" s="130" t="s">
        <v>59</v>
      </c>
      <c r="P7" s="130" t="s">
        <v>60</v>
      </c>
      <c r="Q7" s="130" t="s">
        <v>61</v>
      </c>
      <c r="R7" s="130" t="s">
        <v>62</v>
      </c>
      <c r="S7" s="42" t="s">
        <v>63</v>
      </c>
      <c r="T7" s="38" t="s">
        <v>64</v>
      </c>
      <c r="U7" s="43" t="s">
        <v>65</v>
      </c>
      <c r="V7" s="42" t="s">
        <v>66</v>
      </c>
      <c r="W7" s="42" t="s">
        <v>67</v>
      </c>
      <c r="X7" s="42" t="s">
        <v>68</v>
      </c>
      <c r="Y7" s="42" t="s">
        <v>69</v>
      </c>
      <c r="Z7" s="42" t="s">
        <v>70</v>
      </c>
      <c r="AA7" s="44" t="s">
        <v>71</v>
      </c>
      <c r="AB7" s="42" t="s">
        <v>72</v>
      </c>
      <c r="AC7" s="42" t="s">
        <v>73</v>
      </c>
      <c r="AD7" s="42" t="s">
        <v>74</v>
      </c>
      <c r="AE7" s="42" t="s">
        <v>75</v>
      </c>
      <c r="AF7" s="42" t="s">
        <v>76</v>
      </c>
      <c r="AG7" s="42" t="s">
        <v>77</v>
      </c>
      <c r="AH7" s="42" t="s">
        <v>78</v>
      </c>
      <c r="AI7" s="42" t="s">
        <v>79</v>
      </c>
      <c r="AJ7" s="42" t="s">
        <v>80</v>
      </c>
      <c r="AK7" s="42" t="s">
        <v>81</v>
      </c>
      <c r="AL7" s="42" t="s">
        <v>82</v>
      </c>
      <c r="AM7" s="42" t="s">
        <v>83</v>
      </c>
      <c r="AN7" s="42" t="s">
        <v>84</v>
      </c>
      <c r="AO7" s="42" t="s">
        <v>85</v>
      </c>
      <c r="AP7" s="42" t="s">
        <v>86</v>
      </c>
      <c r="AQ7" s="42" t="s">
        <v>87</v>
      </c>
      <c r="AR7" s="42" t="s">
        <v>88</v>
      </c>
      <c r="AS7" s="42" t="s">
        <v>89</v>
      </c>
      <c r="AT7" s="42" t="s">
        <v>90</v>
      </c>
      <c r="AU7" s="42" t="s">
        <v>91</v>
      </c>
      <c r="AV7" s="42" t="s">
        <v>92</v>
      </c>
      <c r="AW7" s="42" t="s">
        <v>93</v>
      </c>
      <c r="AX7" s="42" t="s">
        <v>94</v>
      </c>
      <c r="AY7" s="42" t="s">
        <v>95</v>
      </c>
      <c r="AZ7" s="42" t="s">
        <v>96</v>
      </c>
      <c r="BA7" s="42" t="s">
        <v>97</v>
      </c>
      <c r="BB7" s="42" t="s">
        <v>98</v>
      </c>
      <c r="BC7" s="42" t="s">
        <v>99</v>
      </c>
      <c r="BD7" s="42" t="s">
        <v>100</v>
      </c>
      <c r="BE7" s="42" t="s">
        <v>101</v>
      </c>
      <c r="BF7" s="42" t="s">
        <v>102</v>
      </c>
      <c r="BG7" s="75" t="s">
        <v>103</v>
      </c>
      <c r="BH7" s="75" t="s">
        <v>104</v>
      </c>
      <c r="BI7" s="75" t="s">
        <v>105</v>
      </c>
      <c r="BJ7" s="75" t="s">
        <v>106</v>
      </c>
      <c r="BK7" s="75" t="s">
        <v>107</v>
      </c>
      <c r="BL7" s="75" t="s">
        <v>108</v>
      </c>
      <c r="BM7" s="75" t="s">
        <v>109</v>
      </c>
      <c r="BN7" s="75" t="s">
        <v>110</v>
      </c>
      <c r="BO7" s="75" t="s">
        <v>111</v>
      </c>
      <c r="BP7" s="75" t="s">
        <v>112</v>
      </c>
      <c r="BQ7" s="75" t="s">
        <v>113</v>
      </c>
      <c r="BR7" s="75" t="s">
        <v>114</v>
      </c>
      <c r="BS7" s="102" t="s">
        <v>115</v>
      </c>
      <c r="BT7" s="102" t="s">
        <v>116</v>
      </c>
      <c r="BU7" s="102" t="s">
        <v>117</v>
      </c>
      <c r="BV7" s="102" t="s">
        <v>118</v>
      </c>
      <c r="BW7" s="102" t="s">
        <v>119</v>
      </c>
      <c r="BX7" s="102" t="s">
        <v>120</v>
      </c>
      <c r="BY7" s="102" t="s">
        <v>121</v>
      </c>
      <c r="BZ7" s="102" t="s">
        <v>122</v>
      </c>
      <c r="CA7" s="102" t="s">
        <v>123</v>
      </c>
      <c r="CB7" s="102" t="s">
        <v>124</v>
      </c>
      <c r="CC7" s="102" t="s">
        <v>125</v>
      </c>
      <c r="CD7" s="9"/>
      <c r="CE7" s="9"/>
      <c r="CF7" s="160"/>
    </row>
    <row r="8" spans="1:84">
      <c r="A8" s="3" t="s">
        <v>126</v>
      </c>
      <c r="B8" s="132">
        <v>45689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 t="s">
        <v>127</v>
      </c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9"/>
      <c r="CE8" s="9"/>
      <c r="CF8" s="160"/>
    </row>
    <row r="9" spans="1:84">
      <c r="A9" s="1" t="s">
        <v>128</v>
      </c>
      <c r="B9" s="130" t="s">
        <v>129</v>
      </c>
      <c r="C9" s="130" t="s">
        <v>129</v>
      </c>
      <c r="D9" s="130" t="s">
        <v>129</v>
      </c>
      <c r="E9" s="130" t="s">
        <v>129</v>
      </c>
      <c r="F9" s="130" t="s">
        <v>129</v>
      </c>
      <c r="G9" s="130" t="s">
        <v>130</v>
      </c>
      <c r="H9" s="130" t="s">
        <v>129</v>
      </c>
      <c r="I9" s="130" t="s">
        <v>129</v>
      </c>
      <c r="J9" s="130" t="s">
        <v>130</v>
      </c>
      <c r="K9" s="130" t="s">
        <v>130</v>
      </c>
      <c r="L9" s="130" t="s">
        <v>129</v>
      </c>
      <c r="M9" s="130" t="s">
        <v>129</v>
      </c>
      <c r="N9" s="130" t="s">
        <v>130</v>
      </c>
      <c r="O9" s="130" t="s">
        <v>130</v>
      </c>
      <c r="P9" s="130" t="s">
        <v>130</v>
      </c>
      <c r="Q9" s="130" t="s">
        <v>129</v>
      </c>
      <c r="R9" s="130" t="s">
        <v>130</v>
      </c>
      <c r="S9" s="42" t="s">
        <v>130</v>
      </c>
      <c r="T9" s="42" t="s">
        <v>129</v>
      </c>
      <c r="U9" s="42" t="s">
        <v>130</v>
      </c>
      <c r="V9" s="42" t="s">
        <v>129</v>
      </c>
      <c r="W9" s="42" t="s">
        <v>129</v>
      </c>
      <c r="X9" s="42" t="s">
        <v>130</v>
      </c>
      <c r="Y9" s="42" t="s">
        <v>130</v>
      </c>
      <c r="Z9" s="42" t="s">
        <v>129</v>
      </c>
      <c r="AA9" s="42" t="s">
        <v>130</v>
      </c>
      <c r="AB9" s="42" t="s">
        <v>129</v>
      </c>
      <c r="AC9" s="42" t="s">
        <v>130</v>
      </c>
      <c r="AD9" s="42" t="s">
        <v>129</v>
      </c>
      <c r="AE9" s="42" t="s">
        <v>129</v>
      </c>
      <c r="AF9" s="42" t="s">
        <v>129</v>
      </c>
      <c r="AG9" s="42" t="s">
        <v>129</v>
      </c>
      <c r="AH9" s="42" t="s">
        <v>130</v>
      </c>
      <c r="AI9" s="42" t="s">
        <v>129</v>
      </c>
      <c r="AJ9" s="42" t="s">
        <v>129</v>
      </c>
      <c r="AK9" s="42" t="s">
        <v>129</v>
      </c>
      <c r="AL9" s="42"/>
      <c r="AM9" s="42" t="s">
        <v>129</v>
      </c>
      <c r="AN9" s="42" t="s">
        <v>130</v>
      </c>
      <c r="AO9" s="42" t="s">
        <v>129</v>
      </c>
      <c r="AP9" s="42" t="s">
        <v>129</v>
      </c>
      <c r="AQ9" s="42" t="s">
        <v>130</v>
      </c>
      <c r="AR9" s="42"/>
      <c r="AS9" s="42" t="s">
        <v>129</v>
      </c>
      <c r="AT9" s="42" t="s">
        <v>129</v>
      </c>
      <c r="AU9" s="42" t="s">
        <v>129</v>
      </c>
      <c r="AV9" s="42" t="s">
        <v>129</v>
      </c>
      <c r="AW9" s="42" t="s">
        <v>130</v>
      </c>
      <c r="AX9" s="42" t="s">
        <v>130</v>
      </c>
      <c r="AY9" s="42" t="s">
        <v>130</v>
      </c>
      <c r="AZ9" s="42" t="s">
        <v>130</v>
      </c>
      <c r="BA9" s="42" t="s">
        <v>129</v>
      </c>
      <c r="BB9" s="42" t="s">
        <v>130</v>
      </c>
      <c r="BC9" s="42" t="s">
        <v>130</v>
      </c>
      <c r="BD9" s="42" t="s">
        <v>129</v>
      </c>
      <c r="BE9" s="42" t="s">
        <v>130</v>
      </c>
      <c r="BF9" s="42" t="s">
        <v>129</v>
      </c>
      <c r="BG9" s="75" t="s">
        <v>129</v>
      </c>
      <c r="BH9" s="75" t="s">
        <v>130</v>
      </c>
      <c r="BI9" s="75" t="s">
        <v>130</v>
      </c>
      <c r="BJ9" s="75"/>
      <c r="BK9" s="75" t="s">
        <v>130</v>
      </c>
      <c r="BL9" s="75" t="s">
        <v>130</v>
      </c>
      <c r="BM9" s="75" t="s">
        <v>130</v>
      </c>
      <c r="BN9" s="75"/>
      <c r="BO9" s="75"/>
      <c r="BP9" s="75"/>
      <c r="BQ9" s="75"/>
      <c r="BR9" s="75" t="s">
        <v>130</v>
      </c>
      <c r="BS9" s="102" t="s">
        <v>130</v>
      </c>
      <c r="BT9" s="102" t="s">
        <v>130</v>
      </c>
      <c r="BU9" s="102" t="s">
        <v>130</v>
      </c>
      <c r="BV9" s="102" t="s">
        <v>130</v>
      </c>
      <c r="BW9" s="102" t="s">
        <v>130</v>
      </c>
      <c r="BX9" s="102" t="s">
        <v>130</v>
      </c>
      <c r="BY9" s="102" t="s">
        <v>130</v>
      </c>
      <c r="BZ9" s="102" t="s">
        <v>130</v>
      </c>
      <c r="CA9" s="102" t="s">
        <v>130</v>
      </c>
      <c r="CB9" s="102" t="s">
        <v>130</v>
      </c>
      <c r="CC9" s="102" t="s">
        <v>130</v>
      </c>
      <c r="CD9" s="2"/>
      <c r="CE9" s="2"/>
      <c r="CF9" s="160"/>
    </row>
    <row r="10" spans="1:84">
      <c r="A10" s="3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5"/>
      <c r="CE10" s="5"/>
      <c r="CF10" s="160"/>
    </row>
    <row r="11" spans="1:84">
      <c r="A11" s="3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5"/>
      <c r="CE11" s="5"/>
      <c r="CF11" s="160"/>
    </row>
    <row r="12" spans="1:84">
      <c r="A12" s="3" t="s">
        <v>131</v>
      </c>
      <c r="B12" s="126" t="s">
        <v>6</v>
      </c>
      <c r="C12" s="126" t="s">
        <v>7</v>
      </c>
      <c r="D12" s="126" t="s">
        <v>8</v>
      </c>
      <c r="E12" s="126" t="s">
        <v>9</v>
      </c>
      <c r="F12" s="126" t="s">
        <v>10</v>
      </c>
      <c r="G12" s="126" t="s">
        <v>11</v>
      </c>
      <c r="H12" s="126" t="s">
        <v>12</v>
      </c>
      <c r="I12" s="126" t="s">
        <v>13</v>
      </c>
      <c r="J12" s="126" t="s">
        <v>14</v>
      </c>
      <c r="K12" s="126" t="s">
        <v>15</v>
      </c>
      <c r="L12" s="126" t="s">
        <v>16</v>
      </c>
      <c r="M12" s="126" t="s">
        <v>17</v>
      </c>
      <c r="N12" s="126" t="s">
        <v>18</v>
      </c>
      <c r="O12" s="126" t="s">
        <v>19</v>
      </c>
      <c r="P12" s="126" t="s">
        <v>20</v>
      </c>
      <c r="Q12" s="126" t="s">
        <v>21</v>
      </c>
      <c r="R12" s="126" t="s">
        <v>22</v>
      </c>
      <c r="S12" s="38" t="s">
        <v>23</v>
      </c>
      <c r="T12" s="38" t="s">
        <v>24</v>
      </c>
      <c r="U12" s="38" t="s">
        <v>25</v>
      </c>
      <c r="V12" s="38" t="s">
        <v>26</v>
      </c>
      <c r="W12" s="38" t="s">
        <v>27</v>
      </c>
      <c r="X12" s="38" t="s">
        <v>28</v>
      </c>
      <c r="Y12" s="38" t="s">
        <v>29</v>
      </c>
      <c r="Z12" s="38" t="s">
        <v>30</v>
      </c>
      <c r="AA12" s="38" t="s">
        <v>31</v>
      </c>
      <c r="AB12" s="38" t="s">
        <v>32</v>
      </c>
      <c r="AC12" s="38" t="s">
        <v>33</v>
      </c>
      <c r="AD12" s="38" t="s">
        <v>34</v>
      </c>
      <c r="AE12" s="38" t="s">
        <v>35</v>
      </c>
      <c r="AF12" s="38" t="s">
        <v>36</v>
      </c>
      <c r="AG12" s="38" t="s">
        <v>37</v>
      </c>
      <c r="AH12" s="38" t="s">
        <v>38</v>
      </c>
      <c r="AI12" s="38" t="s">
        <v>39</v>
      </c>
      <c r="AJ12" s="38" t="s">
        <v>40</v>
      </c>
      <c r="AK12" s="38" t="s">
        <v>41</v>
      </c>
      <c r="AL12" s="38" t="s">
        <v>42</v>
      </c>
      <c r="AM12" s="38" t="s">
        <v>43</v>
      </c>
      <c r="AN12" s="38" t="s">
        <v>44</v>
      </c>
      <c r="AO12" s="38" t="s">
        <v>45</v>
      </c>
      <c r="AP12" s="38" t="s">
        <v>132</v>
      </c>
      <c r="AQ12" s="38" t="s">
        <v>133</v>
      </c>
      <c r="AR12" s="38" t="s">
        <v>134</v>
      </c>
      <c r="AS12" s="38" t="s">
        <v>135</v>
      </c>
      <c r="AT12" s="38" t="s">
        <v>136</v>
      </c>
      <c r="AU12" s="38" t="s">
        <v>137</v>
      </c>
      <c r="AV12" s="38" t="s">
        <v>138</v>
      </c>
      <c r="AW12" s="38" t="s">
        <v>139</v>
      </c>
      <c r="AX12" s="38" t="s">
        <v>140</v>
      </c>
      <c r="AY12" s="38" t="s">
        <v>141</v>
      </c>
      <c r="AZ12" s="38" t="s">
        <v>142</v>
      </c>
      <c r="BA12" s="38" t="s">
        <v>143</v>
      </c>
      <c r="BB12" s="38" t="s">
        <v>144</v>
      </c>
      <c r="BC12" s="38" t="s">
        <v>145</v>
      </c>
      <c r="BD12" s="38" t="s">
        <v>146</v>
      </c>
      <c r="BE12" s="38" t="s">
        <v>147</v>
      </c>
      <c r="BF12" s="38" t="s">
        <v>148</v>
      </c>
      <c r="BG12" s="74" t="s">
        <v>149</v>
      </c>
      <c r="BH12" s="74" t="s">
        <v>150</v>
      </c>
      <c r="BI12" s="74" t="s">
        <v>151</v>
      </c>
      <c r="BJ12" s="74" t="s">
        <v>152</v>
      </c>
      <c r="BK12" s="74" t="s">
        <v>153</v>
      </c>
      <c r="BL12" s="74" t="s">
        <v>154</v>
      </c>
      <c r="BM12" s="74" t="s">
        <v>155</v>
      </c>
      <c r="BN12" s="74" t="s">
        <v>156</v>
      </c>
      <c r="BO12" s="74" t="s">
        <v>157</v>
      </c>
      <c r="BP12" s="74" t="s">
        <v>158</v>
      </c>
      <c r="BQ12" s="74" t="s">
        <v>159</v>
      </c>
      <c r="BR12" s="74" t="s">
        <v>160</v>
      </c>
      <c r="BS12" s="101" t="s">
        <v>161</v>
      </c>
      <c r="BT12" s="101" t="s">
        <v>162</v>
      </c>
      <c r="BU12" s="101" t="s">
        <v>163</v>
      </c>
      <c r="BV12" s="101" t="s">
        <v>164</v>
      </c>
      <c r="BW12" s="101" t="s">
        <v>165</v>
      </c>
      <c r="BX12" s="101" t="s">
        <v>166</v>
      </c>
      <c r="BY12" s="101" t="s">
        <v>167</v>
      </c>
      <c r="BZ12" s="101" t="s">
        <v>168</v>
      </c>
      <c r="CA12" s="101" t="s">
        <v>169</v>
      </c>
      <c r="CB12" s="101" t="s">
        <v>170</v>
      </c>
      <c r="CC12" s="101" t="s">
        <v>171</v>
      </c>
      <c r="CD12" s="10" t="s">
        <v>172</v>
      </c>
      <c r="CE12" s="10" t="s">
        <v>173</v>
      </c>
      <c r="CF12" s="161" t="s">
        <v>174</v>
      </c>
    </row>
    <row r="13" spans="1:84">
      <c r="A13" s="3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7"/>
      <c r="CE13" s="12"/>
      <c r="CF13" s="160"/>
    </row>
    <row r="14" spans="1:84">
      <c r="A14" s="13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4"/>
      <c r="CE14" s="14"/>
      <c r="CF14" s="160"/>
    </row>
    <row r="15" spans="1:84">
      <c r="A15" s="13" t="s">
        <v>175</v>
      </c>
      <c r="B15" s="133">
        <v>1100</v>
      </c>
      <c r="C15" s="133">
        <v>1320</v>
      </c>
      <c r="D15" s="133">
        <v>1079</v>
      </c>
      <c r="E15" s="133">
        <v>728</v>
      </c>
      <c r="F15" s="133">
        <v>936</v>
      </c>
      <c r="G15" s="133">
        <v>655</v>
      </c>
      <c r="H15" s="133">
        <v>696</v>
      </c>
      <c r="I15" s="133">
        <v>875</v>
      </c>
      <c r="J15" s="133">
        <v>877</v>
      </c>
      <c r="K15" s="133">
        <v>994</v>
      </c>
      <c r="L15" s="133">
        <v>774</v>
      </c>
      <c r="M15" s="133">
        <v>825</v>
      </c>
      <c r="N15" s="133">
        <v>851</v>
      </c>
      <c r="O15" s="133">
        <v>749</v>
      </c>
      <c r="P15" s="133">
        <v>850</v>
      </c>
      <c r="Q15" s="133">
        <v>663</v>
      </c>
      <c r="R15" s="133">
        <v>699</v>
      </c>
      <c r="S15" s="47">
        <v>418</v>
      </c>
      <c r="T15" s="47">
        <v>499</v>
      </c>
      <c r="U15" s="47">
        <v>479</v>
      </c>
      <c r="V15" s="47">
        <v>555</v>
      </c>
      <c r="W15" s="47">
        <v>675</v>
      </c>
      <c r="X15" s="47">
        <v>641</v>
      </c>
      <c r="Y15" s="47">
        <v>383</v>
      </c>
      <c r="Z15" s="47">
        <v>658</v>
      </c>
      <c r="AA15" s="47">
        <v>463</v>
      </c>
      <c r="AB15" s="47">
        <v>487</v>
      </c>
      <c r="AC15" s="47">
        <v>515</v>
      </c>
      <c r="AD15" s="47">
        <v>543</v>
      </c>
      <c r="AE15" s="47">
        <v>563</v>
      </c>
      <c r="AF15" s="47">
        <v>460</v>
      </c>
      <c r="AG15" s="47">
        <v>592</v>
      </c>
      <c r="AH15" s="47">
        <v>498</v>
      </c>
      <c r="AI15" s="47">
        <v>625</v>
      </c>
      <c r="AJ15" s="47">
        <v>340</v>
      </c>
      <c r="AK15" s="47">
        <v>653</v>
      </c>
      <c r="AL15" s="47">
        <v>561</v>
      </c>
      <c r="AM15" s="47">
        <v>371</v>
      </c>
      <c r="AN15" s="47">
        <v>642</v>
      </c>
      <c r="AO15" s="47">
        <v>527</v>
      </c>
      <c r="AP15" s="47">
        <v>455</v>
      </c>
      <c r="AQ15" s="47">
        <v>662</v>
      </c>
      <c r="AR15" s="47">
        <v>395</v>
      </c>
      <c r="AS15" s="47">
        <v>360</v>
      </c>
      <c r="AT15" s="47">
        <v>509</v>
      </c>
      <c r="AU15" s="47">
        <v>553</v>
      </c>
      <c r="AV15" s="47">
        <v>693</v>
      </c>
      <c r="AW15" s="47">
        <v>501</v>
      </c>
      <c r="AX15" s="47">
        <v>490</v>
      </c>
      <c r="AY15" s="47">
        <v>682</v>
      </c>
      <c r="AZ15" s="47">
        <v>384</v>
      </c>
      <c r="BA15" s="47">
        <v>488</v>
      </c>
      <c r="BB15" s="47">
        <v>515</v>
      </c>
      <c r="BC15" s="47">
        <v>342</v>
      </c>
      <c r="BD15" s="47">
        <v>512</v>
      </c>
      <c r="BE15" s="47">
        <v>431</v>
      </c>
      <c r="BF15" s="47">
        <v>386</v>
      </c>
      <c r="BG15" s="77">
        <v>300</v>
      </c>
      <c r="BH15" s="77">
        <v>192</v>
      </c>
      <c r="BI15" s="77">
        <v>304</v>
      </c>
      <c r="BJ15" s="77">
        <v>276</v>
      </c>
      <c r="BK15" s="77">
        <v>246</v>
      </c>
      <c r="BL15" s="77">
        <v>264</v>
      </c>
      <c r="BM15" s="77">
        <v>314</v>
      </c>
      <c r="BN15" s="77">
        <v>331</v>
      </c>
      <c r="BO15" s="77">
        <v>317</v>
      </c>
      <c r="BP15" s="77">
        <v>210</v>
      </c>
      <c r="BQ15" s="77">
        <v>319</v>
      </c>
      <c r="BR15" s="77">
        <v>239</v>
      </c>
      <c r="BS15" s="104">
        <v>138</v>
      </c>
      <c r="BT15" s="104">
        <v>53</v>
      </c>
      <c r="BU15" s="104">
        <v>63</v>
      </c>
      <c r="BV15" s="104">
        <v>45</v>
      </c>
      <c r="BW15" s="104">
        <v>66</v>
      </c>
      <c r="BX15" s="104">
        <v>32</v>
      </c>
      <c r="BY15" s="104">
        <v>73</v>
      </c>
      <c r="BZ15" s="104">
        <v>87</v>
      </c>
      <c r="CA15" s="104">
        <v>33</v>
      </c>
      <c r="CB15" s="104">
        <v>88</v>
      </c>
      <c r="CC15" s="104">
        <v>163</v>
      </c>
      <c r="CD15" s="14">
        <f>SUM(B15:CC15)</f>
        <v>39330</v>
      </c>
      <c r="CE15" s="14">
        <f>SUM(CD15)/80</f>
        <v>491.625</v>
      </c>
      <c r="CF15" s="162">
        <f>SUM(CD15)/CD19</f>
        <v>0.70209575493591347</v>
      </c>
    </row>
    <row r="16" spans="1:84">
      <c r="A16" s="13" t="s">
        <v>176</v>
      </c>
      <c r="B16" s="133">
        <v>277</v>
      </c>
      <c r="C16" s="133">
        <v>496</v>
      </c>
      <c r="D16" s="133">
        <v>499</v>
      </c>
      <c r="E16" s="133">
        <v>251</v>
      </c>
      <c r="F16" s="133">
        <v>216</v>
      </c>
      <c r="G16" s="133">
        <v>238</v>
      </c>
      <c r="H16" s="133">
        <v>258</v>
      </c>
      <c r="I16" s="133">
        <v>124</v>
      </c>
      <c r="J16" s="133">
        <v>275</v>
      </c>
      <c r="K16" s="133">
        <v>406</v>
      </c>
      <c r="L16" s="133">
        <v>291</v>
      </c>
      <c r="M16" s="133">
        <v>404</v>
      </c>
      <c r="N16" s="133">
        <v>300</v>
      </c>
      <c r="O16" s="133">
        <v>222</v>
      </c>
      <c r="P16" s="133">
        <v>387</v>
      </c>
      <c r="Q16" s="133">
        <v>243</v>
      </c>
      <c r="R16" s="133">
        <v>227</v>
      </c>
      <c r="S16" s="47">
        <v>135</v>
      </c>
      <c r="T16" s="47">
        <v>116</v>
      </c>
      <c r="U16" s="47">
        <v>157</v>
      </c>
      <c r="V16" s="47">
        <v>111</v>
      </c>
      <c r="W16" s="47">
        <v>156</v>
      </c>
      <c r="X16" s="47">
        <v>158</v>
      </c>
      <c r="Y16" s="47">
        <v>146</v>
      </c>
      <c r="Z16" s="47">
        <v>154</v>
      </c>
      <c r="AA16" s="47">
        <v>157</v>
      </c>
      <c r="AB16" s="47">
        <v>76</v>
      </c>
      <c r="AC16" s="47">
        <v>187</v>
      </c>
      <c r="AD16" s="47">
        <v>130</v>
      </c>
      <c r="AE16" s="47">
        <v>120</v>
      </c>
      <c r="AF16" s="47">
        <v>109</v>
      </c>
      <c r="AG16" s="47">
        <v>126</v>
      </c>
      <c r="AH16" s="47">
        <v>136</v>
      </c>
      <c r="AI16" s="47">
        <v>188</v>
      </c>
      <c r="AJ16" s="47">
        <v>170</v>
      </c>
      <c r="AK16" s="47">
        <v>175</v>
      </c>
      <c r="AL16" s="47">
        <v>105</v>
      </c>
      <c r="AM16" s="47">
        <v>102</v>
      </c>
      <c r="AN16" s="47">
        <v>128</v>
      </c>
      <c r="AO16" s="47">
        <v>143</v>
      </c>
      <c r="AP16" s="47">
        <v>157</v>
      </c>
      <c r="AQ16" s="47">
        <v>143</v>
      </c>
      <c r="AR16" s="47">
        <v>79</v>
      </c>
      <c r="AS16" s="47">
        <v>115</v>
      </c>
      <c r="AT16" s="47">
        <v>132</v>
      </c>
      <c r="AU16" s="47">
        <v>127</v>
      </c>
      <c r="AV16" s="47">
        <v>158</v>
      </c>
      <c r="AW16" s="47">
        <v>168</v>
      </c>
      <c r="AX16" s="47">
        <v>109</v>
      </c>
      <c r="AY16" s="47">
        <v>132</v>
      </c>
      <c r="AZ16" s="47">
        <v>134</v>
      </c>
      <c r="BA16" s="47">
        <v>176</v>
      </c>
      <c r="BB16" s="47">
        <v>63</v>
      </c>
      <c r="BC16" s="47">
        <v>148</v>
      </c>
      <c r="BD16" s="47">
        <v>60</v>
      </c>
      <c r="BE16" s="47">
        <v>70</v>
      </c>
      <c r="BF16" s="47">
        <v>84</v>
      </c>
      <c r="BG16" s="77">
        <v>66</v>
      </c>
      <c r="BH16" s="77">
        <v>63</v>
      </c>
      <c r="BI16" s="77">
        <v>92</v>
      </c>
      <c r="BJ16" s="77">
        <v>94</v>
      </c>
      <c r="BK16" s="77">
        <v>54</v>
      </c>
      <c r="BL16" s="77">
        <v>89</v>
      </c>
      <c r="BM16" s="77">
        <v>100</v>
      </c>
      <c r="BN16" s="77">
        <v>69</v>
      </c>
      <c r="BO16" s="77">
        <v>71</v>
      </c>
      <c r="BP16" s="77">
        <v>69</v>
      </c>
      <c r="BQ16" s="77">
        <v>31</v>
      </c>
      <c r="BR16" s="77">
        <v>44</v>
      </c>
      <c r="BS16" s="104">
        <v>31</v>
      </c>
      <c r="BT16" s="104">
        <v>24</v>
      </c>
      <c r="BU16" s="104">
        <v>2</v>
      </c>
      <c r="BV16" s="104">
        <v>11</v>
      </c>
      <c r="BW16" s="104">
        <v>7</v>
      </c>
      <c r="BX16" s="104">
        <v>7</v>
      </c>
      <c r="BY16" s="104">
        <v>17</v>
      </c>
      <c r="BZ16" s="104">
        <v>21</v>
      </c>
      <c r="CA16" s="104">
        <v>12</v>
      </c>
      <c r="CB16" s="104">
        <v>55</v>
      </c>
      <c r="CC16" s="104">
        <v>46</v>
      </c>
      <c r="CD16" s="14">
        <f>SUM(B16:CC16)</f>
        <v>11429</v>
      </c>
      <c r="CE16" s="14">
        <f t="shared" ref="CE16:CE19" si="0">SUM(CD16)/80</f>
        <v>142.86250000000001</v>
      </c>
      <c r="CF16" s="162">
        <f>SUM(CD16)/CD19</f>
        <v>0.20402370666571459</v>
      </c>
    </row>
    <row r="17" spans="1:84">
      <c r="A17" s="13" t="s">
        <v>177</v>
      </c>
      <c r="B17" s="133">
        <v>140</v>
      </c>
      <c r="C17" s="133">
        <v>103</v>
      </c>
      <c r="D17" s="133">
        <v>86</v>
      </c>
      <c r="E17" s="133">
        <v>98</v>
      </c>
      <c r="F17" s="133">
        <v>125</v>
      </c>
      <c r="G17" s="133">
        <v>146</v>
      </c>
      <c r="H17" s="133">
        <v>80</v>
      </c>
      <c r="I17" s="133">
        <v>25</v>
      </c>
      <c r="J17" s="133">
        <v>57</v>
      </c>
      <c r="K17" s="133">
        <v>108</v>
      </c>
      <c r="L17" s="133">
        <v>40</v>
      </c>
      <c r="M17" s="133">
        <v>192</v>
      </c>
      <c r="N17" s="133">
        <v>82</v>
      </c>
      <c r="O17" s="133">
        <v>75</v>
      </c>
      <c r="P17" s="133">
        <v>206</v>
      </c>
      <c r="Q17" s="133">
        <v>148</v>
      </c>
      <c r="R17" s="133">
        <v>263</v>
      </c>
      <c r="S17" s="47">
        <v>132</v>
      </c>
      <c r="T17" s="47">
        <v>52</v>
      </c>
      <c r="U17" s="47">
        <v>8</v>
      </c>
      <c r="V17" s="47">
        <v>52</v>
      </c>
      <c r="W17" s="47">
        <v>66</v>
      </c>
      <c r="X17" s="47">
        <v>137</v>
      </c>
      <c r="Y17" s="47">
        <v>36</v>
      </c>
      <c r="Z17" s="47">
        <v>32</v>
      </c>
      <c r="AA17" s="47">
        <v>42</v>
      </c>
      <c r="AB17" s="47">
        <v>53</v>
      </c>
      <c r="AC17" s="47">
        <v>3</v>
      </c>
      <c r="AD17" s="47">
        <v>98</v>
      </c>
      <c r="AE17" s="47">
        <v>56</v>
      </c>
      <c r="AF17" s="47">
        <v>13</v>
      </c>
      <c r="AG17" s="47">
        <v>101</v>
      </c>
      <c r="AH17" s="47">
        <v>37</v>
      </c>
      <c r="AI17" s="47">
        <v>54</v>
      </c>
      <c r="AJ17" s="47">
        <v>35</v>
      </c>
      <c r="AK17" s="47">
        <v>88</v>
      </c>
      <c r="AL17" s="47">
        <v>27</v>
      </c>
      <c r="AM17" s="47">
        <v>38</v>
      </c>
      <c r="AN17" s="47">
        <v>52</v>
      </c>
      <c r="AO17" s="47">
        <v>36</v>
      </c>
      <c r="AP17" s="47">
        <v>96</v>
      </c>
      <c r="AQ17" s="47">
        <v>56</v>
      </c>
      <c r="AR17" s="47">
        <v>24</v>
      </c>
      <c r="AS17" s="47">
        <v>47</v>
      </c>
      <c r="AT17" s="47">
        <v>35</v>
      </c>
      <c r="AU17" s="47">
        <v>45</v>
      </c>
      <c r="AV17" s="47">
        <v>61</v>
      </c>
      <c r="AW17" s="47">
        <v>58</v>
      </c>
      <c r="AX17" s="47">
        <v>44</v>
      </c>
      <c r="AY17" s="47">
        <v>52</v>
      </c>
      <c r="AZ17" s="47">
        <v>65</v>
      </c>
      <c r="BA17" s="47">
        <v>20</v>
      </c>
      <c r="BB17" s="47">
        <v>58</v>
      </c>
      <c r="BC17" s="47">
        <v>27</v>
      </c>
      <c r="BD17" s="47">
        <v>17</v>
      </c>
      <c r="BE17" s="47">
        <v>70</v>
      </c>
      <c r="BF17" s="47">
        <v>67</v>
      </c>
      <c r="BG17" s="77">
        <v>3</v>
      </c>
      <c r="BH17" s="77">
        <v>76</v>
      </c>
      <c r="BI17" s="77">
        <v>39</v>
      </c>
      <c r="BJ17" s="77">
        <v>25</v>
      </c>
      <c r="BK17" s="77">
        <v>84</v>
      </c>
      <c r="BL17" s="77">
        <v>52</v>
      </c>
      <c r="BM17" s="77">
        <v>55</v>
      </c>
      <c r="BN17" s="77">
        <v>61</v>
      </c>
      <c r="BO17" s="77">
        <v>43</v>
      </c>
      <c r="BP17" s="77">
        <v>104</v>
      </c>
      <c r="BQ17" s="77">
        <v>16</v>
      </c>
      <c r="BR17" s="77">
        <v>13</v>
      </c>
      <c r="BS17" s="104">
        <v>11</v>
      </c>
      <c r="BT17" s="104">
        <v>1</v>
      </c>
      <c r="BU17" s="104">
        <v>3</v>
      </c>
      <c r="BV17" s="104">
        <v>0</v>
      </c>
      <c r="BW17" s="104">
        <v>4</v>
      </c>
      <c r="BX17" s="104">
        <v>1</v>
      </c>
      <c r="BY17" s="104">
        <v>6</v>
      </c>
      <c r="BZ17" s="104">
        <v>5</v>
      </c>
      <c r="CA17" s="104">
        <v>2</v>
      </c>
      <c r="CB17" s="104">
        <v>4</v>
      </c>
      <c r="CC17" s="104">
        <v>4</v>
      </c>
      <c r="CD17" s="14">
        <f>SUM(B17:CC17)</f>
        <v>4676</v>
      </c>
      <c r="CE17" s="14">
        <f t="shared" si="0"/>
        <v>58.45</v>
      </c>
      <c r="CF17" s="162">
        <f>SUM(CD17/CD19)</f>
        <v>8.3473169338426939E-2</v>
      </c>
    </row>
    <row r="18" spans="1:84">
      <c r="A18" s="15" t="s">
        <v>178</v>
      </c>
      <c r="B18" s="134">
        <v>30</v>
      </c>
      <c r="C18" s="134">
        <v>22</v>
      </c>
      <c r="D18" s="134">
        <v>35</v>
      </c>
      <c r="E18" s="134">
        <v>11</v>
      </c>
      <c r="F18" s="134">
        <v>30</v>
      </c>
      <c r="G18" s="134">
        <v>13</v>
      </c>
      <c r="H18" s="134">
        <v>14</v>
      </c>
      <c r="I18" s="134">
        <v>6</v>
      </c>
      <c r="J18" s="134">
        <v>10</v>
      </c>
      <c r="K18" s="134">
        <v>12</v>
      </c>
      <c r="L18" s="134">
        <v>10</v>
      </c>
      <c r="M18" s="134">
        <v>32</v>
      </c>
      <c r="N18" s="134">
        <v>11</v>
      </c>
      <c r="O18" s="134">
        <v>15</v>
      </c>
      <c r="P18" s="134">
        <v>23</v>
      </c>
      <c r="Q18" s="134">
        <v>45</v>
      </c>
      <c r="R18" s="134">
        <v>80</v>
      </c>
      <c r="S18" s="48">
        <v>20</v>
      </c>
      <c r="T18" s="48">
        <v>9</v>
      </c>
      <c r="U18" s="48">
        <v>1</v>
      </c>
      <c r="V18" s="48">
        <v>12</v>
      </c>
      <c r="W18" s="48">
        <v>9</v>
      </c>
      <c r="X18" s="48">
        <v>16</v>
      </c>
      <c r="Y18" s="48">
        <v>1</v>
      </c>
      <c r="Z18" s="48">
        <v>13</v>
      </c>
      <c r="AA18" s="48">
        <v>0</v>
      </c>
      <c r="AB18" s="48">
        <v>8</v>
      </c>
      <c r="AC18" s="48">
        <v>2</v>
      </c>
      <c r="AD18" s="48">
        <v>10</v>
      </c>
      <c r="AE18" s="48">
        <v>10</v>
      </c>
      <c r="AF18" s="48">
        <v>1</v>
      </c>
      <c r="AG18" s="48">
        <v>22</v>
      </c>
      <c r="AH18" s="48">
        <v>10</v>
      </c>
      <c r="AI18" s="48">
        <v>4</v>
      </c>
      <c r="AJ18" s="48">
        <v>4</v>
      </c>
      <c r="AK18" s="48">
        <v>23</v>
      </c>
      <c r="AL18" s="48">
        <v>3</v>
      </c>
      <c r="AM18" s="48">
        <v>1</v>
      </c>
      <c r="AN18" s="48">
        <v>3</v>
      </c>
      <c r="AO18" s="48">
        <v>8</v>
      </c>
      <c r="AP18" s="48">
        <v>25</v>
      </c>
      <c r="AQ18" s="48">
        <v>7</v>
      </c>
      <c r="AR18" s="48">
        <v>5</v>
      </c>
      <c r="AS18" s="48">
        <v>4</v>
      </c>
      <c r="AT18" s="48">
        <v>2</v>
      </c>
      <c r="AU18" s="48">
        <v>12</v>
      </c>
      <c r="AV18" s="48">
        <v>33</v>
      </c>
      <c r="AW18" s="48">
        <v>2</v>
      </c>
      <c r="AX18" s="48">
        <v>2</v>
      </c>
      <c r="AY18" s="48">
        <v>5</v>
      </c>
      <c r="AZ18" s="48">
        <v>3</v>
      </c>
      <c r="BA18" s="48">
        <v>3</v>
      </c>
      <c r="BB18" s="48">
        <v>3</v>
      </c>
      <c r="BC18" s="48">
        <v>2</v>
      </c>
      <c r="BD18" s="48">
        <v>2</v>
      </c>
      <c r="BE18" s="48">
        <v>11</v>
      </c>
      <c r="BF18" s="48">
        <v>7</v>
      </c>
      <c r="BG18" s="78"/>
      <c r="BH18" s="78">
        <v>13</v>
      </c>
      <c r="BI18" s="78">
        <v>4</v>
      </c>
      <c r="BJ18" s="78">
        <v>5</v>
      </c>
      <c r="BK18" s="78">
        <v>26</v>
      </c>
      <c r="BL18" s="78">
        <v>4</v>
      </c>
      <c r="BM18" s="78">
        <v>9</v>
      </c>
      <c r="BN18" s="78">
        <v>9</v>
      </c>
      <c r="BO18" s="78">
        <v>2</v>
      </c>
      <c r="BP18" s="78">
        <v>5</v>
      </c>
      <c r="BQ18" s="78">
        <v>0</v>
      </c>
      <c r="BR18" s="78">
        <v>0</v>
      </c>
      <c r="BS18" s="105">
        <v>0</v>
      </c>
      <c r="BT18" s="105">
        <v>1</v>
      </c>
      <c r="BU18" s="105">
        <v>1</v>
      </c>
      <c r="BV18" s="105">
        <v>0</v>
      </c>
      <c r="BW18" s="105">
        <v>0</v>
      </c>
      <c r="BX18" s="105">
        <v>0</v>
      </c>
      <c r="BY18" s="105">
        <v>0</v>
      </c>
      <c r="BZ18" s="105">
        <v>0</v>
      </c>
      <c r="CA18" s="105">
        <v>0</v>
      </c>
      <c r="CB18" s="105">
        <v>0</v>
      </c>
      <c r="CC18" s="105">
        <v>0</v>
      </c>
      <c r="CD18" s="14">
        <f>SUM(B18:CC18)</f>
        <v>796</v>
      </c>
      <c r="CE18" s="14">
        <f t="shared" si="0"/>
        <v>9.9499999999999993</v>
      </c>
      <c r="CF18" s="162">
        <f>SUM(CD18/CD19)</f>
        <v>1.4209718304830591E-2</v>
      </c>
    </row>
    <row r="19" spans="1:84" ht="15" thickBot="1">
      <c r="A19" s="16" t="s">
        <v>179</v>
      </c>
      <c r="B19" s="135">
        <f t="shared" ref="B19:CB19" si="1">SUM(B15:B18)</f>
        <v>1547</v>
      </c>
      <c r="C19" s="135">
        <f t="shared" si="1"/>
        <v>1941</v>
      </c>
      <c r="D19" s="135">
        <f>SUM(D15:D18)</f>
        <v>1699</v>
      </c>
      <c r="E19" s="135">
        <f t="shared" si="1"/>
        <v>1088</v>
      </c>
      <c r="F19" s="135">
        <f t="shared" si="1"/>
        <v>1307</v>
      </c>
      <c r="G19" s="135">
        <f t="shared" si="1"/>
        <v>1052</v>
      </c>
      <c r="H19" s="135">
        <f t="shared" si="1"/>
        <v>1048</v>
      </c>
      <c r="I19" s="135">
        <f t="shared" si="1"/>
        <v>1030</v>
      </c>
      <c r="J19" s="135">
        <f t="shared" si="1"/>
        <v>1219</v>
      </c>
      <c r="K19" s="135">
        <f t="shared" si="1"/>
        <v>1520</v>
      </c>
      <c r="L19" s="135">
        <f t="shared" si="1"/>
        <v>1115</v>
      </c>
      <c r="M19" s="135">
        <f t="shared" si="1"/>
        <v>1453</v>
      </c>
      <c r="N19" s="135">
        <f t="shared" si="1"/>
        <v>1244</v>
      </c>
      <c r="O19" s="135">
        <f t="shared" si="1"/>
        <v>1061</v>
      </c>
      <c r="P19" s="135">
        <f t="shared" si="1"/>
        <v>1466</v>
      </c>
      <c r="Q19" s="135">
        <f t="shared" si="1"/>
        <v>1099</v>
      </c>
      <c r="R19" s="135">
        <f t="shared" si="1"/>
        <v>1269</v>
      </c>
      <c r="S19" s="49">
        <f t="shared" si="1"/>
        <v>705</v>
      </c>
      <c r="T19" s="49">
        <f t="shared" si="1"/>
        <v>676</v>
      </c>
      <c r="U19" s="49">
        <f t="shared" si="1"/>
        <v>645</v>
      </c>
      <c r="V19" s="49">
        <f t="shared" si="1"/>
        <v>730</v>
      </c>
      <c r="W19" s="49">
        <f t="shared" si="1"/>
        <v>906</v>
      </c>
      <c r="X19" s="49">
        <f t="shared" si="1"/>
        <v>952</v>
      </c>
      <c r="Y19" s="49">
        <f t="shared" si="1"/>
        <v>566</v>
      </c>
      <c r="Z19" s="49">
        <f t="shared" si="1"/>
        <v>857</v>
      </c>
      <c r="AA19" s="49">
        <f t="shared" si="1"/>
        <v>662</v>
      </c>
      <c r="AB19" s="49">
        <f t="shared" si="1"/>
        <v>624</v>
      </c>
      <c r="AC19" s="49">
        <f t="shared" si="1"/>
        <v>707</v>
      </c>
      <c r="AD19" s="49">
        <f t="shared" si="1"/>
        <v>781</v>
      </c>
      <c r="AE19" s="49">
        <f t="shared" si="1"/>
        <v>749</v>
      </c>
      <c r="AF19" s="49">
        <f t="shared" si="1"/>
        <v>583</v>
      </c>
      <c r="AG19" s="49">
        <f t="shared" si="1"/>
        <v>841</v>
      </c>
      <c r="AH19" s="49">
        <f t="shared" si="1"/>
        <v>681</v>
      </c>
      <c r="AI19" s="49">
        <f t="shared" si="1"/>
        <v>871</v>
      </c>
      <c r="AJ19" s="49">
        <f t="shared" si="1"/>
        <v>549</v>
      </c>
      <c r="AK19" s="49">
        <f t="shared" si="1"/>
        <v>939</v>
      </c>
      <c r="AL19" s="49">
        <f t="shared" si="1"/>
        <v>696</v>
      </c>
      <c r="AM19" s="49">
        <f t="shared" si="1"/>
        <v>512</v>
      </c>
      <c r="AN19" s="49">
        <f t="shared" si="1"/>
        <v>825</v>
      </c>
      <c r="AO19" s="49">
        <f t="shared" si="1"/>
        <v>714</v>
      </c>
      <c r="AP19" s="49">
        <f t="shared" si="1"/>
        <v>733</v>
      </c>
      <c r="AQ19" s="49">
        <f t="shared" si="1"/>
        <v>868</v>
      </c>
      <c r="AR19" s="49">
        <f t="shared" si="1"/>
        <v>503</v>
      </c>
      <c r="AS19" s="49">
        <f t="shared" si="1"/>
        <v>526</v>
      </c>
      <c r="AT19" s="49">
        <f t="shared" si="1"/>
        <v>678</v>
      </c>
      <c r="AU19" s="49">
        <f t="shared" si="1"/>
        <v>737</v>
      </c>
      <c r="AV19" s="49">
        <f t="shared" si="1"/>
        <v>945</v>
      </c>
      <c r="AW19" s="49">
        <f>SUM(AW15:AW18)</f>
        <v>729</v>
      </c>
      <c r="AX19" s="49">
        <f t="shared" ref="AX19:BB19" si="2">SUM(AX15:AX18)</f>
        <v>645</v>
      </c>
      <c r="AY19" s="49">
        <f t="shared" si="2"/>
        <v>871</v>
      </c>
      <c r="AZ19" s="49">
        <f t="shared" si="2"/>
        <v>586</v>
      </c>
      <c r="BA19" s="49">
        <f t="shared" si="2"/>
        <v>687</v>
      </c>
      <c r="BB19" s="49">
        <f t="shared" si="2"/>
        <v>639</v>
      </c>
      <c r="BC19" s="49">
        <f>SUM(BC15:BC18)</f>
        <v>519</v>
      </c>
      <c r="BD19" s="49">
        <f>SUM(BD15:BD18)</f>
        <v>591</v>
      </c>
      <c r="BE19" s="49">
        <f>SUM(BE15:BE18)</f>
        <v>582</v>
      </c>
      <c r="BF19" s="49">
        <f>SUM(BF15:BF18)</f>
        <v>544</v>
      </c>
      <c r="BG19" s="79">
        <f t="shared" si="1"/>
        <v>369</v>
      </c>
      <c r="BH19" s="79">
        <f t="shared" si="1"/>
        <v>344</v>
      </c>
      <c r="BI19" s="79">
        <f t="shared" si="1"/>
        <v>439</v>
      </c>
      <c r="BJ19" s="79">
        <f t="shared" si="1"/>
        <v>400</v>
      </c>
      <c r="BK19" s="79">
        <f t="shared" si="1"/>
        <v>410</v>
      </c>
      <c r="BL19" s="79">
        <f>SUM(BL15:BL18)</f>
        <v>409</v>
      </c>
      <c r="BM19" s="79">
        <f>SUM(BM15:BM18)</f>
        <v>478</v>
      </c>
      <c r="BN19" s="79">
        <f>SUM(BN15:BN18)</f>
        <v>470</v>
      </c>
      <c r="BO19" s="79">
        <f>SUM(BO15:BO18)</f>
        <v>433</v>
      </c>
      <c r="BP19" s="79">
        <f t="shared" ref="BP19:BQ19" si="3">SUM(BP15:BP18)</f>
        <v>388</v>
      </c>
      <c r="BQ19" s="79">
        <f t="shared" si="3"/>
        <v>366</v>
      </c>
      <c r="BR19" s="79">
        <f t="shared" si="1"/>
        <v>296</v>
      </c>
      <c r="BS19" s="106">
        <f>SUM(BS15:BS18)</f>
        <v>180</v>
      </c>
      <c r="BT19" s="106">
        <f t="shared" si="1"/>
        <v>79</v>
      </c>
      <c r="BU19" s="106">
        <f t="shared" si="1"/>
        <v>69</v>
      </c>
      <c r="BV19" s="106">
        <f t="shared" si="1"/>
        <v>56</v>
      </c>
      <c r="BW19" s="106">
        <f t="shared" si="1"/>
        <v>77</v>
      </c>
      <c r="BX19" s="106">
        <f t="shared" si="1"/>
        <v>40</v>
      </c>
      <c r="BY19" s="106">
        <f t="shared" si="1"/>
        <v>96</v>
      </c>
      <c r="BZ19" s="106">
        <f t="shared" si="1"/>
        <v>113</v>
      </c>
      <c r="CA19" s="106">
        <f t="shared" si="1"/>
        <v>47</v>
      </c>
      <c r="CB19" s="106">
        <f t="shared" si="1"/>
        <v>147</v>
      </c>
      <c r="CC19" s="106">
        <f t="shared" ref="CC19" si="4">SUM(CC15:CC18)</f>
        <v>213</v>
      </c>
      <c r="CD19" s="14">
        <f>SUM(B19:CB19)</f>
        <v>56018</v>
      </c>
      <c r="CE19" s="14">
        <f t="shared" si="0"/>
        <v>700.22500000000002</v>
      </c>
      <c r="CF19" s="160"/>
    </row>
    <row r="20" spans="1:84" ht="15" thickTop="1">
      <c r="A20" s="17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8"/>
      <c r="CE20" s="18"/>
      <c r="CF20" s="160"/>
    </row>
    <row r="21" spans="1:84">
      <c r="A21" s="19"/>
      <c r="B21" s="131" t="s">
        <v>46</v>
      </c>
      <c r="C21" s="131" t="s">
        <v>47</v>
      </c>
      <c r="D21" s="131" t="s">
        <v>48</v>
      </c>
      <c r="E21" s="131" t="s">
        <v>49</v>
      </c>
      <c r="F21" s="131" t="s">
        <v>50</v>
      </c>
      <c r="G21" s="131" t="s">
        <v>51</v>
      </c>
      <c r="H21" s="131" t="s">
        <v>52</v>
      </c>
      <c r="I21" s="131" t="s">
        <v>53</v>
      </c>
      <c r="J21" s="131" t="s">
        <v>54</v>
      </c>
      <c r="K21" s="137" t="s">
        <v>55</v>
      </c>
      <c r="L21" s="131" t="s">
        <v>56</v>
      </c>
      <c r="M21" s="131" t="s">
        <v>57</v>
      </c>
      <c r="N21" s="131" t="s">
        <v>58</v>
      </c>
      <c r="O21" s="131" t="s">
        <v>59</v>
      </c>
      <c r="P21" s="131" t="s">
        <v>60</v>
      </c>
      <c r="Q21" s="131" t="s">
        <v>61</v>
      </c>
      <c r="R21" s="130" t="s">
        <v>62</v>
      </c>
      <c r="S21" s="42" t="s">
        <v>63</v>
      </c>
      <c r="T21" s="51" t="s">
        <v>64</v>
      </c>
      <c r="U21" s="51" t="s">
        <v>65</v>
      </c>
      <c r="V21" s="46" t="s">
        <v>66</v>
      </c>
      <c r="W21" s="46" t="s">
        <v>67</v>
      </c>
      <c r="X21" s="46" t="s">
        <v>68</v>
      </c>
      <c r="Y21" s="46" t="s">
        <v>69</v>
      </c>
      <c r="Z21" s="51" t="s">
        <v>70</v>
      </c>
      <c r="AA21" s="52" t="s">
        <v>71</v>
      </c>
      <c r="AB21" s="46" t="s">
        <v>72</v>
      </c>
      <c r="AC21" s="46" t="s">
        <v>73</v>
      </c>
      <c r="AD21" s="46" t="s">
        <v>74</v>
      </c>
      <c r="AE21" s="46" t="s">
        <v>75</v>
      </c>
      <c r="AF21" s="51" t="s">
        <v>76</v>
      </c>
      <c r="AG21" s="46" t="s">
        <v>77</v>
      </c>
      <c r="AH21" s="46" t="s">
        <v>78</v>
      </c>
      <c r="AI21" s="46" t="s">
        <v>79</v>
      </c>
      <c r="AJ21" s="46" t="s">
        <v>80</v>
      </c>
      <c r="AK21" s="46" t="s">
        <v>81</v>
      </c>
      <c r="AL21" s="42" t="s">
        <v>82</v>
      </c>
      <c r="AM21" s="46" t="s">
        <v>83</v>
      </c>
      <c r="AN21" s="46" t="s">
        <v>180</v>
      </c>
      <c r="AO21" s="46" t="s">
        <v>85</v>
      </c>
      <c r="AP21" s="46" t="s">
        <v>86</v>
      </c>
      <c r="AQ21" s="46" t="s">
        <v>87</v>
      </c>
      <c r="AR21" s="42" t="s">
        <v>88</v>
      </c>
      <c r="AS21" s="42" t="s">
        <v>89</v>
      </c>
      <c r="AT21" s="46" t="s">
        <v>90</v>
      </c>
      <c r="AU21" s="46" t="s">
        <v>91</v>
      </c>
      <c r="AV21" s="46" t="s">
        <v>92</v>
      </c>
      <c r="AW21" s="46" t="s">
        <v>93</v>
      </c>
      <c r="AX21" s="46" t="s">
        <v>94</v>
      </c>
      <c r="AY21" s="51" t="s">
        <v>95</v>
      </c>
      <c r="AZ21" s="46" t="s">
        <v>96</v>
      </c>
      <c r="BA21" s="46" t="s">
        <v>97</v>
      </c>
      <c r="BB21" s="46" t="s">
        <v>98</v>
      </c>
      <c r="BC21" s="46" t="s">
        <v>99</v>
      </c>
      <c r="BD21" s="42" t="s">
        <v>100</v>
      </c>
      <c r="BE21" s="42" t="s">
        <v>101</v>
      </c>
      <c r="BF21" s="42" t="s">
        <v>102</v>
      </c>
      <c r="BG21" s="76" t="s">
        <v>103</v>
      </c>
      <c r="BH21" s="76" t="s">
        <v>104</v>
      </c>
      <c r="BI21" s="76" t="s">
        <v>105</v>
      </c>
      <c r="BJ21" s="76" t="s">
        <v>106</v>
      </c>
      <c r="BK21" s="76" t="s">
        <v>107</v>
      </c>
      <c r="BL21" s="75" t="s">
        <v>108</v>
      </c>
      <c r="BM21" s="76" t="s">
        <v>109</v>
      </c>
      <c r="BN21" s="76" t="s">
        <v>110</v>
      </c>
      <c r="BO21" s="75" t="s">
        <v>111</v>
      </c>
      <c r="BP21" s="75" t="s">
        <v>112</v>
      </c>
      <c r="BQ21" s="75" t="s">
        <v>113</v>
      </c>
      <c r="BR21" s="76" t="s">
        <v>114</v>
      </c>
      <c r="BS21" s="103" t="s">
        <v>181</v>
      </c>
      <c r="BT21" s="103" t="s">
        <v>116</v>
      </c>
      <c r="BU21" s="103" t="s">
        <v>117</v>
      </c>
      <c r="BV21" s="103" t="s">
        <v>118</v>
      </c>
      <c r="BW21" s="103" t="s">
        <v>119</v>
      </c>
      <c r="BX21" s="103" t="s">
        <v>120</v>
      </c>
      <c r="BY21" s="103" t="s">
        <v>121</v>
      </c>
      <c r="BZ21" s="103" t="s">
        <v>122</v>
      </c>
      <c r="CA21" s="103" t="s">
        <v>123</v>
      </c>
      <c r="CB21" s="103" t="s">
        <v>124</v>
      </c>
      <c r="CC21" s="102" t="s">
        <v>125</v>
      </c>
      <c r="CD21" s="14"/>
      <c r="CE21" s="14"/>
      <c r="CF21" s="160"/>
    </row>
    <row r="22" spans="1:84">
      <c r="A22" s="20" t="s">
        <v>182</v>
      </c>
      <c r="B22" s="126" t="s">
        <v>6</v>
      </c>
      <c r="C22" s="126" t="s">
        <v>7</v>
      </c>
      <c r="D22" s="126" t="s">
        <v>8</v>
      </c>
      <c r="E22" s="126" t="s">
        <v>9</v>
      </c>
      <c r="F22" s="126" t="s">
        <v>10</v>
      </c>
      <c r="G22" s="126" t="s">
        <v>11</v>
      </c>
      <c r="H22" s="126" t="s">
        <v>12</v>
      </c>
      <c r="I22" s="126" t="s">
        <v>13</v>
      </c>
      <c r="J22" s="126" t="s">
        <v>14</v>
      </c>
      <c r="K22" s="126" t="s">
        <v>15</v>
      </c>
      <c r="L22" s="126" t="s">
        <v>16</v>
      </c>
      <c r="M22" s="126" t="s">
        <v>17</v>
      </c>
      <c r="N22" s="126" t="s">
        <v>18</v>
      </c>
      <c r="O22" s="126" t="s">
        <v>19</v>
      </c>
      <c r="P22" s="126" t="s">
        <v>20</v>
      </c>
      <c r="Q22" s="126" t="s">
        <v>21</v>
      </c>
      <c r="R22" s="126" t="s">
        <v>22</v>
      </c>
      <c r="S22" s="38" t="s">
        <v>23</v>
      </c>
      <c r="T22" s="38" t="s">
        <v>24</v>
      </c>
      <c r="U22" s="38" t="s">
        <v>25</v>
      </c>
      <c r="V22" s="38" t="s">
        <v>26</v>
      </c>
      <c r="W22" s="38" t="s">
        <v>27</v>
      </c>
      <c r="X22" s="38" t="s">
        <v>28</v>
      </c>
      <c r="Y22" s="38" t="s">
        <v>29</v>
      </c>
      <c r="Z22" s="38" t="s">
        <v>30</v>
      </c>
      <c r="AA22" s="38" t="s">
        <v>31</v>
      </c>
      <c r="AB22" s="38" t="s">
        <v>32</v>
      </c>
      <c r="AC22" s="38" t="s">
        <v>33</v>
      </c>
      <c r="AD22" s="38" t="s">
        <v>34</v>
      </c>
      <c r="AE22" s="38" t="s">
        <v>35</v>
      </c>
      <c r="AF22" s="38" t="s">
        <v>36</v>
      </c>
      <c r="AG22" s="38" t="s">
        <v>37</v>
      </c>
      <c r="AH22" s="38" t="s">
        <v>38</v>
      </c>
      <c r="AI22" s="38" t="s">
        <v>39</v>
      </c>
      <c r="AJ22" s="38" t="s">
        <v>40</v>
      </c>
      <c r="AK22" s="38" t="s">
        <v>41</v>
      </c>
      <c r="AL22" s="38" t="s">
        <v>42</v>
      </c>
      <c r="AM22" s="38" t="s">
        <v>43</v>
      </c>
      <c r="AN22" s="38" t="s">
        <v>44</v>
      </c>
      <c r="AO22" s="38" t="s">
        <v>45</v>
      </c>
      <c r="AP22" s="38" t="s">
        <v>132</v>
      </c>
      <c r="AQ22" s="38" t="s">
        <v>133</v>
      </c>
      <c r="AR22" s="38" t="s">
        <v>134</v>
      </c>
      <c r="AS22" s="38" t="s">
        <v>135</v>
      </c>
      <c r="AT22" s="38" t="s">
        <v>136</v>
      </c>
      <c r="AU22" s="38" t="s">
        <v>137</v>
      </c>
      <c r="AV22" s="38" t="s">
        <v>138</v>
      </c>
      <c r="AW22" s="38" t="s">
        <v>139</v>
      </c>
      <c r="AX22" s="38" t="s">
        <v>140</v>
      </c>
      <c r="AY22" s="38" t="s">
        <v>141</v>
      </c>
      <c r="AZ22" s="38" t="s">
        <v>142</v>
      </c>
      <c r="BA22" s="38" t="s">
        <v>143</v>
      </c>
      <c r="BB22" s="38" t="s">
        <v>144</v>
      </c>
      <c r="BC22" s="38" t="s">
        <v>145</v>
      </c>
      <c r="BD22" s="38" t="s">
        <v>146</v>
      </c>
      <c r="BE22" s="38" t="s">
        <v>147</v>
      </c>
      <c r="BF22" s="38" t="s">
        <v>148</v>
      </c>
      <c r="BG22" s="74" t="s">
        <v>149</v>
      </c>
      <c r="BH22" s="74" t="s">
        <v>150</v>
      </c>
      <c r="BI22" s="74" t="s">
        <v>151</v>
      </c>
      <c r="BJ22" s="74" t="s">
        <v>152</v>
      </c>
      <c r="BK22" s="74" t="s">
        <v>153</v>
      </c>
      <c r="BL22" s="74" t="s">
        <v>154</v>
      </c>
      <c r="BM22" s="74" t="s">
        <v>155</v>
      </c>
      <c r="BN22" s="74" t="s">
        <v>156</v>
      </c>
      <c r="BO22" s="74" t="s">
        <v>157</v>
      </c>
      <c r="BP22" s="74" t="s">
        <v>158</v>
      </c>
      <c r="BQ22" s="74" t="s">
        <v>159</v>
      </c>
      <c r="BR22" s="74" t="s">
        <v>160</v>
      </c>
      <c r="BS22" s="101" t="s">
        <v>161</v>
      </c>
      <c r="BT22" s="101" t="s">
        <v>162</v>
      </c>
      <c r="BU22" s="101" t="s">
        <v>163</v>
      </c>
      <c r="BV22" s="101" t="s">
        <v>164</v>
      </c>
      <c r="BW22" s="101" t="s">
        <v>165</v>
      </c>
      <c r="BX22" s="101" t="s">
        <v>166</v>
      </c>
      <c r="BY22" s="101" t="s">
        <v>167</v>
      </c>
      <c r="BZ22" s="101" t="s">
        <v>168</v>
      </c>
      <c r="CA22" s="101" t="s">
        <v>169</v>
      </c>
      <c r="CB22" s="101" t="s">
        <v>170</v>
      </c>
      <c r="CC22" s="101" t="s">
        <v>171</v>
      </c>
      <c r="CD22" s="6" t="s">
        <v>172</v>
      </c>
      <c r="CE22" s="6" t="s">
        <v>173</v>
      </c>
      <c r="CF22" s="161" t="s">
        <v>174</v>
      </c>
    </row>
    <row r="23" spans="1:84">
      <c r="A23" s="21" t="s">
        <v>183</v>
      </c>
      <c r="B23" s="137">
        <v>1071</v>
      </c>
      <c r="C23" s="137">
        <v>1457</v>
      </c>
      <c r="D23" s="137">
        <v>1773</v>
      </c>
      <c r="E23" s="137">
        <v>501</v>
      </c>
      <c r="F23" s="137">
        <v>896</v>
      </c>
      <c r="G23" s="137">
        <v>527</v>
      </c>
      <c r="H23" s="137">
        <v>1805</v>
      </c>
      <c r="I23" s="137">
        <v>754</v>
      </c>
      <c r="J23" s="137">
        <v>833</v>
      </c>
      <c r="K23" s="137">
        <v>427</v>
      </c>
      <c r="L23" s="137">
        <v>833</v>
      </c>
      <c r="M23" s="137">
        <v>500</v>
      </c>
      <c r="N23" s="137">
        <v>760</v>
      </c>
      <c r="O23" s="137">
        <v>2109</v>
      </c>
      <c r="P23" s="137">
        <v>1291</v>
      </c>
      <c r="Q23" s="137">
        <v>326</v>
      </c>
      <c r="R23" s="137">
        <v>554</v>
      </c>
      <c r="S23" s="51">
        <v>259</v>
      </c>
      <c r="T23" s="51">
        <v>115</v>
      </c>
      <c r="U23" s="51">
        <v>526</v>
      </c>
      <c r="V23" s="51">
        <v>368</v>
      </c>
      <c r="W23" s="51">
        <v>356</v>
      </c>
      <c r="X23" s="51">
        <v>400</v>
      </c>
      <c r="Y23" s="51">
        <v>127</v>
      </c>
      <c r="Z23" s="51">
        <v>488</v>
      </c>
      <c r="AA23" s="51">
        <v>190</v>
      </c>
      <c r="AB23" s="51">
        <v>349</v>
      </c>
      <c r="AC23" s="51">
        <v>622</v>
      </c>
      <c r="AD23" s="51">
        <v>798</v>
      </c>
      <c r="AE23" s="51">
        <v>734</v>
      </c>
      <c r="AF23" s="51">
        <v>556</v>
      </c>
      <c r="AG23" s="51">
        <v>377</v>
      </c>
      <c r="AH23" s="51">
        <v>50</v>
      </c>
      <c r="AI23" s="51">
        <v>376</v>
      </c>
      <c r="AJ23" s="51">
        <v>72</v>
      </c>
      <c r="AK23" s="51">
        <v>336</v>
      </c>
      <c r="AL23" s="51">
        <v>325</v>
      </c>
      <c r="AM23" s="51">
        <v>261</v>
      </c>
      <c r="AN23" s="51">
        <v>355</v>
      </c>
      <c r="AO23" s="51">
        <v>491</v>
      </c>
      <c r="AP23" s="51">
        <v>891</v>
      </c>
      <c r="AQ23" s="51">
        <v>1392</v>
      </c>
      <c r="AR23" s="51">
        <v>101</v>
      </c>
      <c r="AS23" s="51">
        <v>60</v>
      </c>
      <c r="AT23" s="51">
        <v>287</v>
      </c>
      <c r="AU23" s="51">
        <v>810</v>
      </c>
      <c r="AV23" s="51">
        <v>1140</v>
      </c>
      <c r="AW23" s="51">
        <v>249</v>
      </c>
      <c r="AX23" s="51">
        <v>429</v>
      </c>
      <c r="AY23" s="51">
        <v>183</v>
      </c>
      <c r="AZ23" s="51">
        <v>177</v>
      </c>
      <c r="BA23" s="51"/>
      <c r="BB23" s="51">
        <v>329</v>
      </c>
      <c r="BC23" s="51">
        <v>201</v>
      </c>
      <c r="BD23" s="51">
        <v>339</v>
      </c>
      <c r="BE23" s="51">
        <v>152</v>
      </c>
      <c r="BF23" s="51">
        <v>215</v>
      </c>
      <c r="BG23" s="81">
        <v>149</v>
      </c>
      <c r="BH23" s="81">
        <v>272</v>
      </c>
      <c r="BI23" s="81">
        <v>197</v>
      </c>
      <c r="BJ23" s="81">
        <v>132</v>
      </c>
      <c r="BK23" s="81">
        <v>134</v>
      </c>
      <c r="BL23" s="81">
        <v>60</v>
      </c>
      <c r="BM23" s="81">
        <v>94</v>
      </c>
      <c r="BN23" s="81">
        <v>115</v>
      </c>
      <c r="BO23" s="81">
        <v>177</v>
      </c>
      <c r="BP23" s="81">
        <v>127</v>
      </c>
      <c r="BQ23" s="81">
        <v>142</v>
      </c>
      <c r="BR23" s="81">
        <v>172</v>
      </c>
      <c r="BS23" s="108">
        <v>158</v>
      </c>
      <c r="BT23" s="108">
        <v>29</v>
      </c>
      <c r="BU23" s="108">
        <v>23</v>
      </c>
      <c r="BV23" s="108">
        <v>0</v>
      </c>
      <c r="BW23" s="108">
        <v>34</v>
      </c>
      <c r="BX23" s="108">
        <v>38</v>
      </c>
      <c r="BY23" s="108">
        <v>89</v>
      </c>
      <c r="BZ23" s="108">
        <v>22</v>
      </c>
      <c r="CA23" s="108">
        <v>14</v>
      </c>
      <c r="CB23" s="108">
        <v>69</v>
      </c>
      <c r="CC23" s="108">
        <v>61</v>
      </c>
      <c r="CD23" s="14">
        <f>SUM(B23:CC23)</f>
        <v>34211</v>
      </c>
      <c r="CE23" s="14">
        <f>SUM(CD23)/80</f>
        <v>427.63749999999999</v>
      </c>
      <c r="CF23" s="163">
        <f>SUM(CD23/CD32)</f>
        <v>0.245301688595705</v>
      </c>
    </row>
    <row r="24" spans="1:84">
      <c r="A24" s="21" t="s">
        <v>184</v>
      </c>
      <c r="B24" s="138">
        <v>0</v>
      </c>
      <c r="C24" s="138"/>
      <c r="D24" s="138"/>
      <c r="E24" s="138"/>
      <c r="F24" s="138"/>
      <c r="G24" s="138"/>
      <c r="H24" s="138"/>
      <c r="I24" s="138">
        <v>0</v>
      </c>
      <c r="J24" s="138"/>
      <c r="K24" s="139"/>
      <c r="L24" s="140"/>
      <c r="M24" s="139"/>
      <c r="N24" s="139"/>
      <c r="O24" s="139"/>
      <c r="P24" s="139">
        <v>0</v>
      </c>
      <c r="Q24" s="139">
        <v>85</v>
      </c>
      <c r="R24" s="139"/>
      <c r="S24" s="53"/>
      <c r="T24" s="54"/>
      <c r="U24" s="53"/>
      <c r="V24" s="54"/>
      <c r="W24" s="54"/>
      <c r="X24" s="54"/>
      <c r="Y24" s="54"/>
      <c r="Z24" s="54"/>
      <c r="AA24" s="54"/>
      <c r="AB24" s="54"/>
      <c r="AC24" s="54"/>
      <c r="AD24" s="54">
        <v>42</v>
      </c>
      <c r="AE24" s="54"/>
      <c r="AF24" s="54"/>
      <c r="AG24" s="54"/>
      <c r="AH24" s="55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5"/>
      <c r="AV24" s="53"/>
      <c r="AW24" s="53"/>
      <c r="AX24" s="53"/>
      <c r="AY24" s="55"/>
      <c r="AZ24" s="53">
        <v>0</v>
      </c>
      <c r="BA24" s="55"/>
      <c r="BB24" s="55"/>
      <c r="BC24" s="53"/>
      <c r="BD24" s="53"/>
      <c r="BE24" s="53"/>
      <c r="BF24" s="53"/>
      <c r="BG24" s="82"/>
      <c r="BH24" s="83"/>
      <c r="BI24" s="82"/>
      <c r="BJ24" s="84"/>
      <c r="BK24" s="83"/>
      <c r="BL24" s="83"/>
      <c r="BM24" s="83"/>
      <c r="BN24" s="83"/>
      <c r="BO24" s="83"/>
      <c r="BP24" s="83"/>
      <c r="BQ24" s="83"/>
      <c r="BR24" s="83"/>
      <c r="BS24" s="109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4">
        <f t="shared" ref="CD24:CD86" si="5">SUM(B24:CC24)</f>
        <v>127</v>
      </c>
      <c r="CE24" s="14">
        <f t="shared" ref="CE24:CE86" si="6">SUM(CD24)/80</f>
        <v>1.5874999999999999</v>
      </c>
      <c r="CF24" s="163">
        <v>0</v>
      </c>
    </row>
    <row r="25" spans="1:84">
      <c r="A25" s="21" t="s">
        <v>185</v>
      </c>
      <c r="B25" s="138">
        <v>983</v>
      </c>
      <c r="C25" s="138">
        <v>237</v>
      </c>
      <c r="D25" s="138">
        <v>560</v>
      </c>
      <c r="E25" s="138"/>
      <c r="F25" s="138">
        <v>92</v>
      </c>
      <c r="G25" s="138">
        <v>14</v>
      </c>
      <c r="H25" s="138">
        <v>187</v>
      </c>
      <c r="I25" s="138">
        <v>322</v>
      </c>
      <c r="J25" s="138"/>
      <c r="K25" s="138">
        <v>79</v>
      </c>
      <c r="L25" s="140">
        <v>360</v>
      </c>
      <c r="M25" s="138"/>
      <c r="N25" s="138">
        <v>38</v>
      </c>
      <c r="O25" s="138"/>
      <c r="P25" s="138">
        <v>166</v>
      </c>
      <c r="Q25" s="138"/>
      <c r="R25" s="138">
        <v>627</v>
      </c>
      <c r="S25" s="54"/>
      <c r="T25" s="54"/>
      <c r="U25" s="54">
        <v>413</v>
      </c>
      <c r="V25" s="54"/>
      <c r="W25" s="54">
        <v>87</v>
      </c>
      <c r="X25" s="54"/>
      <c r="Y25" s="54">
        <v>110</v>
      </c>
      <c r="Z25" s="54">
        <v>172</v>
      </c>
      <c r="AA25" s="54"/>
      <c r="AB25" s="54"/>
      <c r="AC25" s="54">
        <v>55</v>
      </c>
      <c r="AD25" s="54">
        <v>137</v>
      </c>
      <c r="AE25" s="54"/>
      <c r="AF25" s="54">
        <v>374</v>
      </c>
      <c r="AG25" s="54">
        <v>21</v>
      </c>
      <c r="AH25" s="55">
        <v>64</v>
      </c>
      <c r="AI25" s="53">
        <v>22</v>
      </c>
      <c r="AJ25" s="54">
        <v>111</v>
      </c>
      <c r="AK25" s="54">
        <v>11</v>
      </c>
      <c r="AL25" s="54">
        <v>8</v>
      </c>
      <c r="AM25" s="54">
        <v>74</v>
      </c>
      <c r="AN25" s="54"/>
      <c r="AO25" s="54">
        <v>116</v>
      </c>
      <c r="AP25" s="54"/>
      <c r="AQ25" s="54">
        <v>154</v>
      </c>
      <c r="AR25" s="54">
        <v>10</v>
      </c>
      <c r="AS25" s="54"/>
      <c r="AT25" s="54">
        <v>264</v>
      </c>
      <c r="AU25" s="55">
        <v>9</v>
      </c>
      <c r="AV25" s="54">
        <v>206</v>
      </c>
      <c r="AW25" s="54">
        <v>1</v>
      </c>
      <c r="AX25" s="54"/>
      <c r="AY25" s="55">
        <v>65</v>
      </c>
      <c r="AZ25" s="54">
        <v>77</v>
      </c>
      <c r="BA25" s="55"/>
      <c r="BB25" s="55"/>
      <c r="BC25" s="54">
        <v>45</v>
      </c>
      <c r="BD25" s="54">
        <v>107</v>
      </c>
      <c r="BE25" s="54"/>
      <c r="BF25" s="54">
        <v>57</v>
      </c>
      <c r="BG25" s="82">
        <v>33</v>
      </c>
      <c r="BH25" s="82"/>
      <c r="BI25" s="82">
        <v>54</v>
      </c>
      <c r="BJ25" s="82"/>
      <c r="BK25" s="82">
        <v>25</v>
      </c>
      <c r="BL25" s="82">
        <v>35</v>
      </c>
      <c r="BM25" s="82">
        <v>4</v>
      </c>
      <c r="BN25" s="82">
        <v>80</v>
      </c>
      <c r="BO25" s="82">
        <v>37</v>
      </c>
      <c r="BP25" s="82"/>
      <c r="BQ25" s="82">
        <v>46</v>
      </c>
      <c r="BR25" s="82"/>
      <c r="BS25" s="109">
        <v>34</v>
      </c>
      <c r="BT25" s="109"/>
      <c r="BU25" s="109"/>
      <c r="BV25" s="109"/>
      <c r="BW25" s="109"/>
      <c r="BX25" s="109"/>
      <c r="BY25" s="109"/>
      <c r="BZ25" s="109"/>
      <c r="CA25" s="109"/>
      <c r="CB25" s="109"/>
      <c r="CC25" s="109">
        <v>26</v>
      </c>
      <c r="CD25" s="14">
        <f t="shared" si="5"/>
        <v>6809</v>
      </c>
      <c r="CE25" s="14">
        <f t="shared" si="6"/>
        <v>85.112499999999997</v>
      </c>
      <c r="CF25" s="163">
        <f>SUM(CD25/CD32)</f>
        <v>4.8822285161151543E-2</v>
      </c>
    </row>
    <row r="26" spans="1:84">
      <c r="A26" s="21" t="s">
        <v>186</v>
      </c>
      <c r="B26" s="138"/>
      <c r="C26" s="138">
        <v>653</v>
      </c>
      <c r="D26" s="138">
        <v>833</v>
      </c>
      <c r="E26" s="138">
        <v>298</v>
      </c>
      <c r="F26" s="138"/>
      <c r="G26" s="138"/>
      <c r="H26" s="138">
        <v>494</v>
      </c>
      <c r="I26" s="138">
        <v>354</v>
      </c>
      <c r="J26" s="138">
        <v>364</v>
      </c>
      <c r="K26" s="138"/>
      <c r="L26" s="140">
        <v>334</v>
      </c>
      <c r="M26" s="138"/>
      <c r="N26" s="138"/>
      <c r="O26" s="138">
        <v>980</v>
      </c>
      <c r="P26" s="138">
        <v>827</v>
      </c>
      <c r="Q26" s="138">
        <v>162</v>
      </c>
      <c r="R26" s="138">
        <v>508</v>
      </c>
      <c r="S26" s="54">
        <v>180</v>
      </c>
      <c r="T26" s="54">
        <v>164</v>
      </c>
      <c r="U26" s="54">
        <v>397</v>
      </c>
      <c r="V26" s="54"/>
      <c r="W26" s="54">
        <v>117</v>
      </c>
      <c r="X26" s="54"/>
      <c r="Y26" s="54">
        <v>279</v>
      </c>
      <c r="Z26" s="54">
        <v>317</v>
      </c>
      <c r="AA26" s="54"/>
      <c r="AB26" s="54">
        <v>268</v>
      </c>
      <c r="AC26" s="54"/>
      <c r="AD26" s="54">
        <v>651</v>
      </c>
      <c r="AE26" s="54">
        <v>404</v>
      </c>
      <c r="AF26" s="54">
        <v>378</v>
      </c>
      <c r="AG26" s="54">
        <v>29</v>
      </c>
      <c r="AH26" s="55">
        <v>344</v>
      </c>
      <c r="AI26" s="53"/>
      <c r="AJ26" s="54">
        <v>16</v>
      </c>
      <c r="AK26" s="54">
        <v>26</v>
      </c>
      <c r="AL26" s="54">
        <v>300</v>
      </c>
      <c r="AM26" s="54">
        <v>49</v>
      </c>
      <c r="AN26" s="54">
        <v>55</v>
      </c>
      <c r="AO26" s="54"/>
      <c r="AP26" s="54">
        <v>1200</v>
      </c>
      <c r="AQ26" s="54">
        <v>449</v>
      </c>
      <c r="AR26" s="54"/>
      <c r="AS26" s="54"/>
      <c r="AT26" s="54"/>
      <c r="AU26" s="55">
        <v>446</v>
      </c>
      <c r="AV26" s="54">
        <v>560</v>
      </c>
      <c r="AW26" s="54">
        <v>118</v>
      </c>
      <c r="AX26" s="54">
        <v>40</v>
      </c>
      <c r="AY26" s="55">
        <v>32</v>
      </c>
      <c r="AZ26" s="54">
        <v>0</v>
      </c>
      <c r="BA26" s="55"/>
      <c r="BB26" s="55">
        <v>138</v>
      </c>
      <c r="BC26" s="54">
        <v>72</v>
      </c>
      <c r="BD26" s="54">
        <v>21</v>
      </c>
      <c r="BE26" s="54"/>
      <c r="BF26" s="54">
        <v>112</v>
      </c>
      <c r="BG26" s="82"/>
      <c r="BH26" s="82"/>
      <c r="BI26" s="82">
        <v>9</v>
      </c>
      <c r="BJ26" s="82">
        <v>2</v>
      </c>
      <c r="BK26" s="82">
        <v>52</v>
      </c>
      <c r="BL26" s="82">
        <v>13</v>
      </c>
      <c r="BM26" s="82">
        <v>2</v>
      </c>
      <c r="BN26" s="82">
        <v>51</v>
      </c>
      <c r="BO26" s="82">
        <v>6</v>
      </c>
      <c r="BP26" s="82">
        <v>29</v>
      </c>
      <c r="BQ26" s="82">
        <v>70</v>
      </c>
      <c r="BR26" s="82"/>
      <c r="BS26" s="109">
        <v>50</v>
      </c>
      <c r="BT26" s="109"/>
      <c r="BU26" s="109"/>
      <c r="BV26" s="109"/>
      <c r="BW26" s="109"/>
      <c r="BX26" s="109"/>
      <c r="BY26" s="109"/>
      <c r="BZ26" s="109"/>
      <c r="CA26" s="109">
        <v>16</v>
      </c>
      <c r="CB26" s="109"/>
      <c r="CC26" s="109">
        <v>2</v>
      </c>
      <c r="CD26" s="14">
        <f t="shared" si="5"/>
        <v>13271</v>
      </c>
      <c r="CE26" s="14">
        <f t="shared" si="6"/>
        <v>165.88749999999999</v>
      </c>
      <c r="CF26" s="163">
        <f>SUM(CD26/CD32)</f>
        <v>9.5156490875846989E-2</v>
      </c>
    </row>
    <row r="27" spans="1:84">
      <c r="A27" s="21" t="s">
        <v>187</v>
      </c>
      <c r="B27" s="138">
        <v>338</v>
      </c>
      <c r="C27" s="138">
        <v>678</v>
      </c>
      <c r="D27" s="138">
        <v>383</v>
      </c>
      <c r="E27" s="138">
        <v>505</v>
      </c>
      <c r="F27" s="138">
        <v>475</v>
      </c>
      <c r="G27" s="138">
        <v>205</v>
      </c>
      <c r="H27" s="138">
        <v>201</v>
      </c>
      <c r="I27" s="138">
        <v>1200</v>
      </c>
      <c r="J27" s="138">
        <v>680</v>
      </c>
      <c r="K27" s="138">
        <v>490</v>
      </c>
      <c r="L27" s="140">
        <v>689</v>
      </c>
      <c r="M27" s="138">
        <v>308</v>
      </c>
      <c r="N27" s="138">
        <v>412</v>
      </c>
      <c r="O27" s="138">
        <v>153</v>
      </c>
      <c r="P27" s="138">
        <v>649</v>
      </c>
      <c r="Q27" s="138">
        <v>602</v>
      </c>
      <c r="R27" s="138">
        <v>42</v>
      </c>
      <c r="S27" s="54">
        <v>316</v>
      </c>
      <c r="T27" s="54">
        <v>298</v>
      </c>
      <c r="U27" s="54">
        <v>1058</v>
      </c>
      <c r="V27" s="54">
        <v>304</v>
      </c>
      <c r="W27" s="54">
        <v>400</v>
      </c>
      <c r="X27" s="54">
        <v>263</v>
      </c>
      <c r="Y27" s="54">
        <v>309</v>
      </c>
      <c r="Z27" s="54">
        <v>665</v>
      </c>
      <c r="AA27" s="54">
        <v>327</v>
      </c>
      <c r="AB27" s="54">
        <v>573</v>
      </c>
      <c r="AC27" s="54">
        <v>253</v>
      </c>
      <c r="AD27" s="54"/>
      <c r="AE27" s="54">
        <v>333</v>
      </c>
      <c r="AF27" s="54"/>
      <c r="AG27" s="54">
        <v>396</v>
      </c>
      <c r="AH27" s="55">
        <v>282</v>
      </c>
      <c r="AI27" s="53">
        <v>221</v>
      </c>
      <c r="AJ27" s="54">
        <v>384</v>
      </c>
      <c r="AK27" s="54">
        <v>126</v>
      </c>
      <c r="AL27" s="54">
        <v>288</v>
      </c>
      <c r="AM27" s="54">
        <v>154</v>
      </c>
      <c r="AN27" s="54">
        <v>138</v>
      </c>
      <c r="AO27" s="54">
        <v>363</v>
      </c>
      <c r="AP27" s="54">
        <v>163</v>
      </c>
      <c r="AQ27" s="54">
        <v>847</v>
      </c>
      <c r="AR27" s="54">
        <v>140</v>
      </c>
      <c r="AS27" s="54">
        <v>183</v>
      </c>
      <c r="AT27" s="54">
        <v>129</v>
      </c>
      <c r="AU27" s="55">
        <v>705</v>
      </c>
      <c r="AV27" s="54">
        <v>524</v>
      </c>
      <c r="AW27" s="54">
        <v>290</v>
      </c>
      <c r="AX27" s="54">
        <v>156</v>
      </c>
      <c r="AY27" s="55">
        <v>457</v>
      </c>
      <c r="AZ27" s="54">
        <v>361</v>
      </c>
      <c r="BA27" s="55"/>
      <c r="BB27" s="55">
        <v>355</v>
      </c>
      <c r="BC27" s="54">
        <v>187</v>
      </c>
      <c r="BD27" s="54">
        <v>411</v>
      </c>
      <c r="BE27" s="54">
        <v>207</v>
      </c>
      <c r="BF27" s="54">
        <v>346</v>
      </c>
      <c r="BG27" s="82">
        <v>133</v>
      </c>
      <c r="BH27" s="82">
        <v>90</v>
      </c>
      <c r="BI27" s="82">
        <v>266</v>
      </c>
      <c r="BJ27" s="82">
        <v>76</v>
      </c>
      <c r="BK27" s="82">
        <v>89</v>
      </c>
      <c r="BL27" s="82">
        <v>125</v>
      </c>
      <c r="BM27" s="82">
        <v>166</v>
      </c>
      <c r="BN27" s="82">
        <v>267</v>
      </c>
      <c r="BO27" s="82">
        <v>247</v>
      </c>
      <c r="BP27" s="82">
        <v>223</v>
      </c>
      <c r="BQ27" s="82">
        <v>258</v>
      </c>
      <c r="BR27" s="82">
        <v>50</v>
      </c>
      <c r="BS27" s="109">
        <v>286</v>
      </c>
      <c r="BT27" s="109">
        <v>15</v>
      </c>
      <c r="BU27" s="109">
        <v>12</v>
      </c>
      <c r="BV27" s="109">
        <v>3</v>
      </c>
      <c r="BW27" s="109">
        <v>18</v>
      </c>
      <c r="BX27" s="109">
        <v>5</v>
      </c>
      <c r="BY27" s="109">
        <v>33</v>
      </c>
      <c r="BZ27" s="109">
        <v>52</v>
      </c>
      <c r="CA27" s="109">
        <v>7</v>
      </c>
      <c r="CB27" s="109">
        <v>124</v>
      </c>
      <c r="CC27" s="109">
        <v>109</v>
      </c>
      <c r="CD27" s="14">
        <f t="shared" si="5"/>
        <v>23576</v>
      </c>
      <c r="CE27" s="14">
        <f t="shared" si="6"/>
        <v>294.7</v>
      </c>
      <c r="CF27" s="163">
        <f>SUM(CD27/CD32)</f>
        <v>0.16904599720359947</v>
      </c>
    </row>
    <row r="28" spans="1:84">
      <c r="A28" s="21" t="s">
        <v>188</v>
      </c>
      <c r="B28" s="138"/>
      <c r="C28" s="138"/>
      <c r="D28" s="138">
        <v>2218</v>
      </c>
      <c r="E28" s="138">
        <v>75</v>
      </c>
      <c r="F28" s="138">
        <v>323</v>
      </c>
      <c r="G28" s="138"/>
      <c r="H28" s="138"/>
      <c r="I28" s="138"/>
      <c r="J28" s="138">
        <v>60</v>
      </c>
      <c r="K28" s="138">
        <v>113</v>
      </c>
      <c r="L28" s="140"/>
      <c r="M28" s="138"/>
      <c r="N28" s="138"/>
      <c r="O28" s="138"/>
      <c r="P28" s="138">
        <v>0</v>
      </c>
      <c r="Q28" s="138"/>
      <c r="R28" s="138"/>
      <c r="S28" s="54"/>
      <c r="T28" s="54"/>
      <c r="U28" s="54">
        <v>13</v>
      </c>
      <c r="V28" s="54"/>
      <c r="W28" s="54"/>
      <c r="X28" s="54"/>
      <c r="Y28" s="54">
        <v>21</v>
      </c>
      <c r="Z28" s="54">
        <v>32</v>
      </c>
      <c r="AA28" s="54"/>
      <c r="AB28" s="54"/>
      <c r="AC28" s="54"/>
      <c r="AD28" s="54"/>
      <c r="AE28" s="54"/>
      <c r="AF28" s="54"/>
      <c r="AG28" s="54"/>
      <c r="AH28" s="55">
        <v>90</v>
      </c>
      <c r="AI28" s="53"/>
      <c r="AJ28" s="54"/>
      <c r="AK28" s="54"/>
      <c r="AL28" s="54"/>
      <c r="AM28" s="54"/>
      <c r="AN28" s="54"/>
      <c r="AO28" s="54"/>
      <c r="AP28" s="54"/>
      <c r="AQ28" s="54">
        <v>25</v>
      </c>
      <c r="AR28" s="54"/>
      <c r="AS28" s="54"/>
      <c r="AT28" s="54"/>
      <c r="AU28" s="55"/>
      <c r="AV28" s="54"/>
      <c r="AW28" s="54"/>
      <c r="AX28" s="54"/>
      <c r="AY28" s="55"/>
      <c r="AZ28" s="54">
        <v>20</v>
      </c>
      <c r="BA28" s="55"/>
      <c r="BB28" s="55"/>
      <c r="BC28" s="54"/>
      <c r="BD28" s="54"/>
      <c r="BE28" s="54"/>
      <c r="BF28" s="54"/>
      <c r="BG28" s="82">
        <v>40</v>
      </c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4">
        <f t="shared" si="5"/>
        <v>3030</v>
      </c>
      <c r="CE28" s="14">
        <f t="shared" si="6"/>
        <v>37.875</v>
      </c>
      <c r="CF28" s="163">
        <v>0</v>
      </c>
    </row>
    <row r="29" spans="1:84">
      <c r="A29" s="21" t="s">
        <v>189</v>
      </c>
      <c r="B29" s="138"/>
      <c r="C29" s="138"/>
      <c r="D29" s="138"/>
      <c r="E29" s="138"/>
      <c r="F29" s="138"/>
      <c r="G29" s="138"/>
      <c r="H29" s="138">
        <v>69</v>
      </c>
      <c r="I29" s="138"/>
      <c r="J29" s="138">
        <v>12</v>
      </c>
      <c r="K29" s="138"/>
      <c r="L29" s="140"/>
      <c r="M29" s="141"/>
      <c r="N29" s="138">
        <v>41</v>
      </c>
      <c r="O29" s="138"/>
      <c r="P29" s="138">
        <v>13</v>
      </c>
      <c r="Q29" s="138">
        <v>34</v>
      </c>
      <c r="R29" s="138"/>
      <c r="S29" s="54">
        <v>91</v>
      </c>
      <c r="T29" s="54">
        <v>6</v>
      </c>
      <c r="U29" s="54"/>
      <c r="V29" s="54">
        <v>46</v>
      </c>
      <c r="W29" s="54"/>
      <c r="X29" s="54">
        <v>57</v>
      </c>
      <c r="Y29" s="54"/>
      <c r="Z29" s="54"/>
      <c r="AA29" s="54"/>
      <c r="AB29" s="54">
        <v>21</v>
      </c>
      <c r="AC29" s="54">
        <v>23</v>
      </c>
      <c r="AD29" s="54"/>
      <c r="AE29" s="54"/>
      <c r="AF29" s="54"/>
      <c r="AG29" s="54">
        <v>102</v>
      </c>
      <c r="AH29" s="55">
        <v>29</v>
      </c>
      <c r="AI29" s="53"/>
      <c r="AJ29" s="54"/>
      <c r="AK29" s="54">
        <v>7</v>
      </c>
      <c r="AL29" s="54"/>
      <c r="AM29" s="54"/>
      <c r="AN29" s="54">
        <v>58</v>
      </c>
      <c r="AO29" s="54">
        <v>9</v>
      </c>
      <c r="AP29" s="54">
        <v>32</v>
      </c>
      <c r="AQ29" s="54">
        <v>8</v>
      </c>
      <c r="AR29" s="54">
        <v>18</v>
      </c>
      <c r="AS29" s="54">
        <v>29</v>
      </c>
      <c r="AT29" s="54">
        <v>35</v>
      </c>
      <c r="AU29" s="55">
        <v>57</v>
      </c>
      <c r="AV29" s="54">
        <v>35</v>
      </c>
      <c r="AW29" s="54">
        <v>24</v>
      </c>
      <c r="AX29" s="54">
        <v>6</v>
      </c>
      <c r="AY29" s="55">
        <v>14</v>
      </c>
      <c r="AZ29" s="54"/>
      <c r="BA29" s="55"/>
      <c r="BB29" s="55"/>
      <c r="BC29" s="54"/>
      <c r="BD29" s="54"/>
      <c r="BE29" s="54">
        <v>11</v>
      </c>
      <c r="BF29" s="54"/>
      <c r="BG29" s="82"/>
      <c r="BH29" s="82">
        <v>2</v>
      </c>
      <c r="BI29" s="82"/>
      <c r="BJ29" s="85"/>
      <c r="BK29" s="85">
        <v>33</v>
      </c>
      <c r="BL29" s="82"/>
      <c r="BM29" s="82">
        <v>16</v>
      </c>
      <c r="BN29" s="82">
        <v>34</v>
      </c>
      <c r="BO29" s="82">
        <v>10</v>
      </c>
      <c r="BP29" s="82"/>
      <c r="BQ29" s="82"/>
      <c r="BR29" s="82">
        <v>95</v>
      </c>
      <c r="BS29" s="109">
        <v>21</v>
      </c>
      <c r="BT29" s="109"/>
      <c r="BU29" s="109"/>
      <c r="BV29" s="109"/>
      <c r="BW29" s="109"/>
      <c r="BX29" s="109"/>
      <c r="BY29" s="109"/>
      <c r="BZ29" s="109"/>
      <c r="CA29" s="109"/>
      <c r="CB29" s="109"/>
      <c r="CC29" s="109">
        <v>24</v>
      </c>
      <c r="CD29" s="14">
        <f t="shared" si="5"/>
        <v>1122</v>
      </c>
      <c r="CE29" s="14">
        <f t="shared" si="6"/>
        <v>14.025</v>
      </c>
      <c r="CF29" s="163">
        <v>0</v>
      </c>
    </row>
    <row r="30" spans="1:84">
      <c r="A30" s="21" t="s">
        <v>190</v>
      </c>
      <c r="B30" s="138">
        <v>2712</v>
      </c>
      <c r="C30" s="138">
        <v>7040</v>
      </c>
      <c r="D30" s="138">
        <v>3191</v>
      </c>
      <c r="E30" s="138">
        <v>1441</v>
      </c>
      <c r="F30" s="138">
        <v>1302</v>
      </c>
      <c r="G30" s="138">
        <v>757</v>
      </c>
      <c r="H30" s="138">
        <v>858</v>
      </c>
      <c r="I30" s="138">
        <v>1140</v>
      </c>
      <c r="J30" s="138">
        <v>926</v>
      </c>
      <c r="K30" s="138">
        <v>784</v>
      </c>
      <c r="L30" s="140">
        <v>1215</v>
      </c>
      <c r="M30" s="138">
        <v>1016</v>
      </c>
      <c r="N30" s="138">
        <v>1100</v>
      </c>
      <c r="O30" s="138">
        <v>876</v>
      </c>
      <c r="P30" s="138">
        <v>1342</v>
      </c>
      <c r="Q30" s="138">
        <v>1077</v>
      </c>
      <c r="R30" s="138">
        <v>596</v>
      </c>
      <c r="S30" s="54">
        <v>330</v>
      </c>
      <c r="T30" s="54">
        <v>423</v>
      </c>
      <c r="U30" s="54">
        <v>385</v>
      </c>
      <c r="V30" s="54">
        <v>610</v>
      </c>
      <c r="W30" s="54">
        <v>849</v>
      </c>
      <c r="X30" s="54">
        <v>803</v>
      </c>
      <c r="Y30" s="54">
        <v>292</v>
      </c>
      <c r="Z30" s="54">
        <v>2149</v>
      </c>
      <c r="AA30" s="54">
        <v>271</v>
      </c>
      <c r="AB30" s="54">
        <v>670</v>
      </c>
      <c r="AC30" s="54">
        <v>571</v>
      </c>
      <c r="AD30" s="54">
        <v>417</v>
      </c>
      <c r="AE30" s="54">
        <v>568</v>
      </c>
      <c r="AF30" s="54">
        <v>506</v>
      </c>
      <c r="AG30" s="54">
        <v>591</v>
      </c>
      <c r="AH30" s="55">
        <v>594</v>
      </c>
      <c r="AI30" s="53">
        <v>527</v>
      </c>
      <c r="AJ30" s="54">
        <v>253</v>
      </c>
      <c r="AK30" s="54">
        <v>248</v>
      </c>
      <c r="AL30" s="54">
        <v>386</v>
      </c>
      <c r="AM30" s="54">
        <v>254</v>
      </c>
      <c r="AN30" s="54">
        <v>348</v>
      </c>
      <c r="AO30" s="54">
        <v>847</v>
      </c>
      <c r="AP30" s="54">
        <v>813</v>
      </c>
      <c r="AQ30" s="54">
        <v>970</v>
      </c>
      <c r="AR30" s="54">
        <v>256</v>
      </c>
      <c r="AS30" s="54">
        <v>255</v>
      </c>
      <c r="AT30" s="54">
        <v>511</v>
      </c>
      <c r="AU30" s="55">
        <v>1215</v>
      </c>
      <c r="AV30" s="54">
        <v>1254</v>
      </c>
      <c r="AW30" s="54">
        <v>413</v>
      </c>
      <c r="AX30" s="54">
        <v>487</v>
      </c>
      <c r="AY30" s="55">
        <v>669</v>
      </c>
      <c r="AZ30" s="54">
        <v>446</v>
      </c>
      <c r="BA30" s="54">
        <v>1228</v>
      </c>
      <c r="BB30" s="54">
        <v>328</v>
      </c>
      <c r="BC30" s="54">
        <v>197</v>
      </c>
      <c r="BD30" s="54">
        <v>373</v>
      </c>
      <c r="BE30" s="54">
        <v>191</v>
      </c>
      <c r="BF30" s="54">
        <v>290</v>
      </c>
      <c r="BG30" s="82">
        <v>219</v>
      </c>
      <c r="BH30" s="82">
        <v>106</v>
      </c>
      <c r="BI30" s="82">
        <v>169</v>
      </c>
      <c r="BJ30" s="82">
        <v>103</v>
      </c>
      <c r="BK30" s="82">
        <v>104</v>
      </c>
      <c r="BL30" s="82">
        <v>168</v>
      </c>
      <c r="BM30" s="82">
        <v>172</v>
      </c>
      <c r="BN30" s="82">
        <v>138</v>
      </c>
      <c r="BO30" s="82">
        <v>173</v>
      </c>
      <c r="BP30" s="82">
        <v>161</v>
      </c>
      <c r="BQ30" s="82">
        <v>207</v>
      </c>
      <c r="BR30" s="82">
        <v>113</v>
      </c>
      <c r="BS30" s="109">
        <v>75</v>
      </c>
      <c r="BT30" s="109">
        <v>17</v>
      </c>
      <c r="BU30" s="109">
        <v>10</v>
      </c>
      <c r="BV30" s="109">
        <v>10</v>
      </c>
      <c r="BW30" s="109">
        <v>15</v>
      </c>
      <c r="BX30" s="109">
        <v>7</v>
      </c>
      <c r="BY30" s="109">
        <v>24</v>
      </c>
      <c r="BZ30" s="109">
        <v>24</v>
      </c>
      <c r="CA30" s="109">
        <v>5</v>
      </c>
      <c r="CB30" s="109">
        <v>36</v>
      </c>
      <c r="CC30" s="109">
        <v>76</v>
      </c>
      <c r="CD30" s="14">
        <f t="shared" si="5"/>
        <v>52293</v>
      </c>
      <c r="CE30" s="14">
        <f t="shared" si="6"/>
        <v>653.66250000000002</v>
      </c>
      <c r="CF30" s="163">
        <f>SUM(CD30/CD32)</f>
        <v>0.37495428960671134</v>
      </c>
    </row>
    <row r="31" spans="1:84">
      <c r="A31" s="21" t="s">
        <v>191</v>
      </c>
      <c r="B31" s="138">
        <v>63</v>
      </c>
      <c r="C31" s="138">
        <v>75</v>
      </c>
      <c r="D31" s="138">
        <v>204</v>
      </c>
      <c r="E31" s="138">
        <v>82</v>
      </c>
      <c r="F31" s="138">
        <v>82</v>
      </c>
      <c r="G31" s="138">
        <v>123</v>
      </c>
      <c r="H31" s="138">
        <v>51</v>
      </c>
      <c r="I31" s="138">
        <v>31</v>
      </c>
      <c r="J31" s="138">
        <v>50</v>
      </c>
      <c r="K31" s="138">
        <v>37</v>
      </c>
      <c r="L31" s="140">
        <v>97</v>
      </c>
      <c r="M31" s="138">
        <v>116</v>
      </c>
      <c r="N31" s="138"/>
      <c r="O31" s="138">
        <v>47</v>
      </c>
      <c r="P31" s="138">
        <v>83</v>
      </c>
      <c r="Q31" s="138">
        <v>89</v>
      </c>
      <c r="R31" s="138">
        <v>57</v>
      </c>
      <c r="S31" s="54">
        <v>26</v>
      </c>
      <c r="T31" s="54">
        <v>20</v>
      </c>
      <c r="U31" s="54">
        <v>16</v>
      </c>
      <c r="V31" s="54">
        <v>1</v>
      </c>
      <c r="W31" s="54">
        <v>45</v>
      </c>
      <c r="X31" s="54">
        <v>5</v>
      </c>
      <c r="Y31" s="54"/>
      <c r="Z31" s="54">
        <v>787</v>
      </c>
      <c r="AA31" s="54">
        <v>36</v>
      </c>
      <c r="AB31" s="54"/>
      <c r="AC31" s="54">
        <v>105</v>
      </c>
      <c r="AD31" s="54">
        <v>23</v>
      </c>
      <c r="AE31" s="54">
        <v>9</v>
      </c>
      <c r="AF31" s="54">
        <v>64</v>
      </c>
      <c r="AG31" s="54">
        <v>10</v>
      </c>
      <c r="AH31" s="55">
        <v>35</v>
      </c>
      <c r="AI31" s="53"/>
      <c r="AJ31" s="54">
        <v>5</v>
      </c>
      <c r="AK31" s="54">
        <v>39</v>
      </c>
      <c r="AL31" s="54">
        <v>3</v>
      </c>
      <c r="AM31" s="54"/>
      <c r="AN31" s="54">
        <v>102</v>
      </c>
      <c r="AO31" s="54">
        <v>30</v>
      </c>
      <c r="AP31" s="54">
        <v>46</v>
      </c>
      <c r="AQ31" s="54">
        <v>0</v>
      </c>
      <c r="AR31" s="54"/>
      <c r="AS31" s="54">
        <v>47</v>
      </c>
      <c r="AT31" s="54">
        <v>28</v>
      </c>
      <c r="AU31" s="55">
        <v>74</v>
      </c>
      <c r="AV31" s="54">
        <v>56</v>
      </c>
      <c r="AW31" s="54">
        <v>31</v>
      </c>
      <c r="AX31" s="54">
        <v>108</v>
      </c>
      <c r="AY31" s="55">
        <v>6</v>
      </c>
      <c r="AZ31" s="54">
        <v>68</v>
      </c>
      <c r="BA31" s="54">
        <v>1429</v>
      </c>
      <c r="BB31" s="54">
        <v>13</v>
      </c>
      <c r="BC31" s="54">
        <v>9</v>
      </c>
      <c r="BD31" s="54">
        <v>30</v>
      </c>
      <c r="BE31" s="54">
        <v>13</v>
      </c>
      <c r="BF31" s="54">
        <v>29</v>
      </c>
      <c r="BG31" s="82">
        <v>7</v>
      </c>
      <c r="BH31" s="82">
        <v>70</v>
      </c>
      <c r="BI31" s="82">
        <v>42</v>
      </c>
      <c r="BJ31" s="82">
        <v>17</v>
      </c>
      <c r="BK31" s="82">
        <v>21</v>
      </c>
      <c r="BL31" s="82">
        <v>19</v>
      </c>
      <c r="BM31" s="82"/>
      <c r="BN31" s="82">
        <v>42</v>
      </c>
      <c r="BO31" s="82">
        <v>1</v>
      </c>
      <c r="BP31" s="82">
        <v>3</v>
      </c>
      <c r="BQ31" s="82"/>
      <c r="BR31" s="82">
        <v>55</v>
      </c>
      <c r="BS31" s="109"/>
      <c r="BT31" s="109">
        <v>4</v>
      </c>
      <c r="BU31" s="109">
        <v>3</v>
      </c>
      <c r="BV31" s="109">
        <v>4</v>
      </c>
      <c r="BW31" s="109">
        <v>3</v>
      </c>
      <c r="BX31" s="109">
        <v>14</v>
      </c>
      <c r="BY31" s="109">
        <v>27</v>
      </c>
      <c r="BZ31" s="109">
        <v>12</v>
      </c>
      <c r="CA31" s="109">
        <v>16</v>
      </c>
      <c r="CB31" s="109"/>
      <c r="CC31" s="109">
        <v>31</v>
      </c>
      <c r="CD31" s="14">
        <f t="shared" si="5"/>
        <v>5026</v>
      </c>
      <c r="CE31" s="14">
        <f t="shared" si="6"/>
        <v>62.825000000000003</v>
      </c>
      <c r="CF31" s="163">
        <f>SUM(CD31/CD32)</f>
        <v>3.6037715555874233E-2</v>
      </c>
    </row>
    <row r="32" spans="1:84" ht="15" thickBot="1">
      <c r="A32" s="20" t="s">
        <v>192</v>
      </c>
      <c r="B32" s="142">
        <f t="shared" ref="B32:CC32" si="7">SUM(B23:B31)</f>
        <v>5167</v>
      </c>
      <c r="C32" s="142">
        <f t="shared" si="7"/>
        <v>10140</v>
      </c>
      <c r="D32" s="142">
        <f>SUM(D23:D31)</f>
        <v>9162</v>
      </c>
      <c r="E32" s="142">
        <f t="shared" si="7"/>
        <v>2902</v>
      </c>
      <c r="F32" s="142">
        <f t="shared" si="7"/>
        <v>3170</v>
      </c>
      <c r="G32" s="142">
        <f t="shared" si="7"/>
        <v>1626</v>
      </c>
      <c r="H32" s="142">
        <f t="shared" si="7"/>
        <v>3665</v>
      </c>
      <c r="I32" s="142">
        <f t="shared" si="7"/>
        <v>3801</v>
      </c>
      <c r="J32" s="142">
        <f t="shared" si="7"/>
        <v>2925</v>
      </c>
      <c r="K32" s="142">
        <f t="shared" si="7"/>
        <v>1930</v>
      </c>
      <c r="L32" s="142">
        <f t="shared" si="7"/>
        <v>3528</v>
      </c>
      <c r="M32" s="142">
        <f t="shared" si="7"/>
        <v>1940</v>
      </c>
      <c r="N32" s="142">
        <f t="shared" si="7"/>
        <v>2351</v>
      </c>
      <c r="O32" s="142">
        <f t="shared" si="7"/>
        <v>4165</v>
      </c>
      <c r="P32" s="142">
        <f t="shared" si="7"/>
        <v>4371</v>
      </c>
      <c r="Q32" s="142">
        <f t="shared" si="7"/>
        <v>2375</v>
      </c>
      <c r="R32" s="142">
        <f t="shared" si="7"/>
        <v>2384</v>
      </c>
      <c r="S32" s="56">
        <f t="shared" si="7"/>
        <v>1202</v>
      </c>
      <c r="T32" s="56">
        <f t="shared" si="7"/>
        <v>1026</v>
      </c>
      <c r="U32" s="56">
        <f t="shared" si="7"/>
        <v>2808</v>
      </c>
      <c r="V32" s="56">
        <f t="shared" si="7"/>
        <v>1329</v>
      </c>
      <c r="W32" s="56">
        <f t="shared" si="7"/>
        <v>1854</v>
      </c>
      <c r="X32" s="56">
        <f t="shared" si="7"/>
        <v>1528</v>
      </c>
      <c r="Y32" s="56">
        <f t="shared" si="7"/>
        <v>1138</v>
      </c>
      <c r="Z32" s="56">
        <f t="shared" si="7"/>
        <v>4610</v>
      </c>
      <c r="AA32" s="56">
        <f t="shared" si="7"/>
        <v>824</v>
      </c>
      <c r="AB32" s="56">
        <f t="shared" si="7"/>
        <v>1881</v>
      </c>
      <c r="AC32" s="56">
        <f t="shared" si="7"/>
        <v>1629</v>
      </c>
      <c r="AD32" s="56">
        <f t="shared" si="7"/>
        <v>2068</v>
      </c>
      <c r="AE32" s="56">
        <f t="shared" si="7"/>
        <v>2048</v>
      </c>
      <c r="AF32" s="56">
        <f t="shared" si="7"/>
        <v>1878</v>
      </c>
      <c r="AG32" s="56">
        <f t="shared" si="7"/>
        <v>1526</v>
      </c>
      <c r="AH32" s="56">
        <f t="shared" si="7"/>
        <v>1488</v>
      </c>
      <c r="AI32" s="56">
        <f t="shared" si="7"/>
        <v>1146</v>
      </c>
      <c r="AJ32" s="56">
        <f t="shared" si="7"/>
        <v>841</v>
      </c>
      <c r="AK32" s="56">
        <f t="shared" si="7"/>
        <v>793</v>
      </c>
      <c r="AL32" s="56">
        <f t="shared" si="7"/>
        <v>1310</v>
      </c>
      <c r="AM32" s="56">
        <f t="shared" si="7"/>
        <v>792</v>
      </c>
      <c r="AN32" s="56">
        <f t="shared" si="7"/>
        <v>1056</v>
      </c>
      <c r="AO32" s="56">
        <f t="shared" si="7"/>
        <v>1856</v>
      </c>
      <c r="AP32" s="56">
        <f t="shared" si="7"/>
        <v>3145</v>
      </c>
      <c r="AQ32" s="56">
        <f t="shared" si="7"/>
        <v>3845</v>
      </c>
      <c r="AR32" s="56">
        <f t="shared" si="7"/>
        <v>525</v>
      </c>
      <c r="AS32" s="56">
        <f t="shared" si="7"/>
        <v>574</v>
      </c>
      <c r="AT32" s="56">
        <f t="shared" si="7"/>
        <v>1254</v>
      </c>
      <c r="AU32" s="56">
        <f t="shared" si="7"/>
        <v>3316</v>
      </c>
      <c r="AV32" s="56">
        <f t="shared" si="7"/>
        <v>3775</v>
      </c>
      <c r="AW32" s="56">
        <f>SUM(AW23:AW31)</f>
        <v>1126</v>
      </c>
      <c r="AX32" s="56">
        <f t="shared" ref="AX32:BB32" si="8">SUM(AX23:AX31)</f>
        <v>1226</v>
      </c>
      <c r="AY32" s="56">
        <f t="shared" si="8"/>
        <v>1426</v>
      </c>
      <c r="AZ32" s="56">
        <f t="shared" si="8"/>
        <v>1149</v>
      </c>
      <c r="BA32" s="56">
        <f t="shared" si="8"/>
        <v>2657</v>
      </c>
      <c r="BB32" s="56">
        <f t="shared" si="8"/>
        <v>1163</v>
      </c>
      <c r="BC32" s="56">
        <f>SUM(BC23:BC31)</f>
        <v>711</v>
      </c>
      <c r="BD32" s="56">
        <f>SUM(BD23:BD31)</f>
        <v>1281</v>
      </c>
      <c r="BE32" s="56">
        <f>SUM(BE23:BE31)</f>
        <v>574</v>
      </c>
      <c r="BF32" s="56">
        <f>SUM(BF23:BF31)</f>
        <v>1049</v>
      </c>
      <c r="BG32" s="86">
        <f t="shared" si="7"/>
        <v>581</v>
      </c>
      <c r="BH32" s="86">
        <f t="shared" si="7"/>
        <v>540</v>
      </c>
      <c r="BI32" s="86">
        <f t="shared" si="7"/>
        <v>737</v>
      </c>
      <c r="BJ32" s="86">
        <f t="shared" si="7"/>
        <v>330</v>
      </c>
      <c r="BK32" s="86">
        <f t="shared" si="7"/>
        <v>458</v>
      </c>
      <c r="BL32" s="86">
        <f t="shared" si="7"/>
        <v>420</v>
      </c>
      <c r="BM32" s="86">
        <f>SUM(BM23:BM31)</f>
        <v>454</v>
      </c>
      <c r="BN32" s="86">
        <f>SUM(BN23:BN31)</f>
        <v>727</v>
      </c>
      <c r="BO32" s="86">
        <f>SUM(BO23:BO31)</f>
        <v>651</v>
      </c>
      <c r="BP32" s="86">
        <f>SUM(BP23:BP31)</f>
        <v>543</v>
      </c>
      <c r="BQ32" s="86">
        <f>SUM(BQ23:BQ31)</f>
        <v>723</v>
      </c>
      <c r="BR32" s="86">
        <f t="shared" si="7"/>
        <v>485</v>
      </c>
      <c r="BS32" s="111">
        <f>SUM(BS23:BS31)</f>
        <v>624</v>
      </c>
      <c r="BT32" s="111">
        <f t="shared" si="7"/>
        <v>65</v>
      </c>
      <c r="BU32" s="111">
        <f t="shared" si="7"/>
        <v>48</v>
      </c>
      <c r="BV32" s="111">
        <f t="shared" si="7"/>
        <v>17</v>
      </c>
      <c r="BW32" s="111">
        <f t="shared" si="7"/>
        <v>70</v>
      </c>
      <c r="BX32" s="111">
        <f t="shared" si="7"/>
        <v>64</v>
      </c>
      <c r="BY32" s="111">
        <f t="shared" si="7"/>
        <v>173</v>
      </c>
      <c r="BZ32" s="111">
        <f t="shared" si="7"/>
        <v>110</v>
      </c>
      <c r="CA32" s="111">
        <f t="shared" si="7"/>
        <v>58</v>
      </c>
      <c r="CB32" s="111">
        <f t="shared" si="7"/>
        <v>229</v>
      </c>
      <c r="CC32" s="111">
        <f t="shared" si="7"/>
        <v>329</v>
      </c>
      <c r="CD32" s="14">
        <f t="shared" si="5"/>
        <v>139465</v>
      </c>
      <c r="CE32" s="14">
        <f t="shared" si="6"/>
        <v>1743.3125</v>
      </c>
      <c r="CF32" s="160"/>
    </row>
    <row r="33" spans="1:84" ht="15" thickTop="1">
      <c r="A33" s="21" t="s">
        <v>193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38"/>
      <c r="L33" s="138">
        <v>8</v>
      </c>
      <c r="M33" s="138"/>
      <c r="N33" s="138"/>
      <c r="O33" s="138"/>
      <c r="P33" s="138"/>
      <c r="Q33" s="138"/>
      <c r="R33" s="143"/>
      <c r="S33" s="57"/>
      <c r="T33" s="57"/>
      <c r="U33" s="54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>
        <v>2</v>
      </c>
      <c r="AX33" s="54"/>
      <c r="AY33" s="54"/>
      <c r="AZ33" s="54"/>
      <c r="BA33" s="54"/>
      <c r="BB33" s="54"/>
      <c r="BC33" s="54"/>
      <c r="BD33" s="57"/>
      <c r="BE33" s="57"/>
      <c r="BF33" s="57"/>
      <c r="BG33" s="87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112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4">
        <f t="shared" si="5"/>
        <v>10</v>
      </c>
      <c r="CE33" s="14">
        <f t="shared" si="6"/>
        <v>0.125</v>
      </c>
      <c r="CF33" s="160"/>
    </row>
    <row r="34" spans="1:84">
      <c r="A34" s="21" t="s">
        <v>194</v>
      </c>
      <c r="B34" s="138">
        <v>62</v>
      </c>
      <c r="C34" s="138">
        <v>0</v>
      </c>
      <c r="D34" s="138">
        <v>335</v>
      </c>
      <c r="E34" s="138">
        <v>272</v>
      </c>
      <c r="F34" s="138">
        <v>4</v>
      </c>
      <c r="G34" s="138">
        <v>92</v>
      </c>
      <c r="H34" s="138">
        <v>170</v>
      </c>
      <c r="I34" s="138">
        <v>5</v>
      </c>
      <c r="J34" s="143">
        <v>130</v>
      </c>
      <c r="K34" s="138">
        <v>99</v>
      </c>
      <c r="L34" s="138">
        <v>25</v>
      </c>
      <c r="M34" s="138">
        <v>69</v>
      </c>
      <c r="N34" s="138">
        <v>25</v>
      </c>
      <c r="O34" s="138">
        <v>192</v>
      </c>
      <c r="P34" s="138">
        <v>59</v>
      </c>
      <c r="Q34" s="138">
        <v>48</v>
      </c>
      <c r="R34" s="138">
        <v>96</v>
      </c>
      <c r="S34" s="54">
        <v>326</v>
      </c>
      <c r="T34" s="54">
        <v>65</v>
      </c>
      <c r="U34" s="54">
        <v>8</v>
      </c>
      <c r="V34" s="58">
        <v>93</v>
      </c>
      <c r="W34" s="54">
        <v>40</v>
      </c>
      <c r="X34" s="57">
        <v>199</v>
      </c>
      <c r="Y34" s="54">
        <v>27</v>
      </c>
      <c r="Z34" s="54">
        <v>202</v>
      </c>
      <c r="AA34" s="54">
        <v>82</v>
      </c>
      <c r="AB34" s="54">
        <v>26</v>
      </c>
      <c r="AC34" s="54">
        <v>146</v>
      </c>
      <c r="AD34" s="54">
        <v>59</v>
      </c>
      <c r="AE34" s="54">
        <v>154</v>
      </c>
      <c r="AF34" s="54">
        <v>136</v>
      </c>
      <c r="AG34" s="54">
        <v>49</v>
      </c>
      <c r="AH34" s="54">
        <v>74</v>
      </c>
      <c r="AI34" s="54">
        <v>46</v>
      </c>
      <c r="AJ34" s="54">
        <v>17</v>
      </c>
      <c r="AK34" s="54">
        <v>171</v>
      </c>
      <c r="AL34" s="54">
        <v>19</v>
      </c>
      <c r="AM34" s="54">
        <v>45</v>
      </c>
      <c r="AN34" s="54">
        <v>71</v>
      </c>
      <c r="AO34" s="54">
        <v>104</v>
      </c>
      <c r="AP34" s="54">
        <v>65</v>
      </c>
      <c r="AQ34" s="54">
        <v>309</v>
      </c>
      <c r="AR34" s="54">
        <v>44</v>
      </c>
      <c r="AS34" s="54">
        <v>33</v>
      </c>
      <c r="AT34" s="54">
        <v>93</v>
      </c>
      <c r="AU34" s="59">
        <v>24</v>
      </c>
      <c r="AV34" s="58">
        <v>7</v>
      </c>
      <c r="AW34" s="54">
        <v>110</v>
      </c>
      <c r="AX34" s="54">
        <v>113</v>
      </c>
      <c r="AY34" s="55">
        <v>81</v>
      </c>
      <c r="AZ34" s="54">
        <v>48</v>
      </c>
      <c r="BA34" s="54">
        <v>167</v>
      </c>
      <c r="BB34" s="54">
        <v>171</v>
      </c>
      <c r="BC34" s="54">
        <v>48</v>
      </c>
      <c r="BD34" s="54"/>
      <c r="BE34" s="54">
        <v>20</v>
      </c>
      <c r="BF34" s="54">
        <v>42</v>
      </c>
      <c r="BG34" s="82">
        <v>81</v>
      </c>
      <c r="BH34" s="82">
        <v>256</v>
      </c>
      <c r="BI34" s="82">
        <v>11</v>
      </c>
      <c r="BJ34" s="82">
        <v>32</v>
      </c>
      <c r="BK34" s="82">
        <v>77</v>
      </c>
      <c r="BL34" s="82">
        <v>46</v>
      </c>
      <c r="BM34" s="82">
        <v>54</v>
      </c>
      <c r="BN34" s="82">
        <v>81</v>
      </c>
      <c r="BO34" s="82">
        <v>54</v>
      </c>
      <c r="BP34" s="82">
        <v>30</v>
      </c>
      <c r="BQ34" s="82">
        <v>119</v>
      </c>
      <c r="BR34" s="82">
        <v>67</v>
      </c>
      <c r="BS34" s="109">
        <v>29</v>
      </c>
      <c r="BT34" s="109">
        <v>24</v>
      </c>
      <c r="BU34" s="109">
        <v>1</v>
      </c>
      <c r="BV34" s="109">
        <v>8</v>
      </c>
      <c r="BW34" s="109">
        <v>5</v>
      </c>
      <c r="BX34" s="109">
        <v>3</v>
      </c>
      <c r="BY34" s="109">
        <v>19</v>
      </c>
      <c r="BZ34" s="109">
        <v>5</v>
      </c>
      <c r="CA34" s="109"/>
      <c r="CB34" s="109">
        <v>26</v>
      </c>
      <c r="CC34" s="109">
        <v>5</v>
      </c>
      <c r="CD34" s="14">
        <f t="shared" si="5"/>
        <v>6250</v>
      </c>
      <c r="CE34" s="14">
        <f t="shared" si="6"/>
        <v>78.125</v>
      </c>
      <c r="CF34" s="160"/>
    </row>
    <row r="35" spans="1:84">
      <c r="A35" s="21" t="s">
        <v>195</v>
      </c>
      <c r="B35" s="140">
        <v>167</v>
      </c>
      <c r="C35" s="140">
        <v>0</v>
      </c>
      <c r="D35" s="140">
        <v>14</v>
      </c>
      <c r="E35" s="140"/>
      <c r="F35" s="138"/>
      <c r="G35" s="140"/>
      <c r="H35" s="140"/>
      <c r="I35" s="140"/>
      <c r="J35" s="140"/>
      <c r="K35" s="138">
        <v>20</v>
      </c>
      <c r="L35" s="138">
        <v>0</v>
      </c>
      <c r="M35" s="138"/>
      <c r="N35" s="138"/>
      <c r="O35" s="138"/>
      <c r="P35" s="138"/>
      <c r="Q35" s="138"/>
      <c r="R35" s="140"/>
      <c r="S35" s="55"/>
      <c r="T35" s="55"/>
      <c r="U35" s="54"/>
      <c r="V35" s="54"/>
      <c r="W35" s="55"/>
      <c r="X35" s="55"/>
      <c r="Y35" s="55"/>
      <c r="Z35" s="55"/>
      <c r="AA35" s="55"/>
      <c r="AB35" s="55"/>
      <c r="AC35" s="55">
        <v>3</v>
      </c>
      <c r="AD35" s="55">
        <v>3</v>
      </c>
      <c r="AE35" s="54">
        <v>14</v>
      </c>
      <c r="AF35" s="54"/>
      <c r="AG35" s="59">
        <v>52</v>
      </c>
      <c r="AH35" s="54">
        <v>174</v>
      </c>
      <c r="AI35" s="54">
        <v>13</v>
      </c>
      <c r="AJ35" s="54">
        <v>8</v>
      </c>
      <c r="AK35" s="54">
        <v>975</v>
      </c>
      <c r="AL35" s="54"/>
      <c r="AM35" s="54"/>
      <c r="AN35" s="54"/>
      <c r="AO35" s="54"/>
      <c r="AP35" s="54"/>
      <c r="AQ35" s="54">
        <v>39</v>
      </c>
      <c r="AR35" s="54"/>
      <c r="AS35" s="54"/>
      <c r="AT35" s="54">
        <v>384</v>
      </c>
      <c r="AU35" s="54"/>
      <c r="AV35" s="54"/>
      <c r="AW35" s="54"/>
      <c r="AX35" s="54"/>
      <c r="AY35" s="54"/>
      <c r="AZ35" s="54"/>
      <c r="BA35" s="54"/>
      <c r="BB35" s="54"/>
      <c r="BC35" s="54"/>
      <c r="BD35" s="55">
        <v>2</v>
      </c>
      <c r="BE35" s="55">
        <v>11</v>
      </c>
      <c r="BF35" s="55">
        <v>0</v>
      </c>
      <c r="BG35" s="84"/>
      <c r="BH35" s="82"/>
      <c r="BI35" s="82"/>
      <c r="BJ35" s="82"/>
      <c r="BK35" s="82"/>
      <c r="BL35" s="82"/>
      <c r="BM35" s="82">
        <v>4</v>
      </c>
      <c r="BN35" s="82"/>
      <c r="BO35" s="82"/>
      <c r="BP35" s="82"/>
      <c r="BQ35" s="82"/>
      <c r="BR35" s="82"/>
      <c r="BS35" s="113">
        <v>21</v>
      </c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4">
        <f t="shared" si="5"/>
        <v>1904</v>
      </c>
      <c r="CE35" s="14">
        <f t="shared" si="6"/>
        <v>23.8</v>
      </c>
      <c r="CF35" s="160"/>
    </row>
    <row r="36" spans="1:84" ht="15" thickBot="1">
      <c r="A36" s="20" t="s">
        <v>196</v>
      </c>
      <c r="B36" s="142">
        <f t="shared" ref="B36:BB36" si="9">SUM(B33:B35)</f>
        <v>229</v>
      </c>
      <c r="C36" s="142">
        <f t="shared" si="9"/>
        <v>0</v>
      </c>
      <c r="D36" s="142">
        <f>SUM(D33:D35)</f>
        <v>349</v>
      </c>
      <c r="E36" s="142">
        <f t="shared" si="9"/>
        <v>272</v>
      </c>
      <c r="F36" s="142">
        <f t="shared" si="9"/>
        <v>4</v>
      </c>
      <c r="G36" s="142">
        <f t="shared" si="9"/>
        <v>92</v>
      </c>
      <c r="H36" s="142">
        <f t="shared" si="9"/>
        <v>170</v>
      </c>
      <c r="I36" s="142">
        <f t="shared" si="9"/>
        <v>5</v>
      </c>
      <c r="J36" s="142">
        <f t="shared" si="9"/>
        <v>130</v>
      </c>
      <c r="K36" s="142">
        <f t="shared" si="9"/>
        <v>119</v>
      </c>
      <c r="L36" s="142">
        <f t="shared" si="9"/>
        <v>33</v>
      </c>
      <c r="M36" s="142">
        <f t="shared" si="9"/>
        <v>69</v>
      </c>
      <c r="N36" s="142">
        <f t="shared" si="9"/>
        <v>25</v>
      </c>
      <c r="O36" s="142">
        <f t="shared" si="9"/>
        <v>192</v>
      </c>
      <c r="P36" s="142">
        <f t="shared" si="9"/>
        <v>59</v>
      </c>
      <c r="Q36" s="142">
        <f t="shared" si="9"/>
        <v>48</v>
      </c>
      <c r="R36" s="142">
        <f t="shared" si="9"/>
        <v>96</v>
      </c>
      <c r="S36" s="56">
        <f t="shared" si="9"/>
        <v>326</v>
      </c>
      <c r="T36" s="56">
        <f t="shared" si="9"/>
        <v>65</v>
      </c>
      <c r="U36" s="56">
        <f t="shared" si="9"/>
        <v>8</v>
      </c>
      <c r="V36" s="56">
        <f t="shared" si="9"/>
        <v>93</v>
      </c>
      <c r="W36" s="56">
        <f t="shared" si="9"/>
        <v>40</v>
      </c>
      <c r="X36" s="56">
        <f t="shared" si="9"/>
        <v>199</v>
      </c>
      <c r="Y36" s="56">
        <f t="shared" si="9"/>
        <v>27</v>
      </c>
      <c r="Z36" s="56">
        <f t="shared" si="9"/>
        <v>202</v>
      </c>
      <c r="AA36" s="56">
        <f t="shared" si="9"/>
        <v>82</v>
      </c>
      <c r="AB36" s="56">
        <f t="shared" si="9"/>
        <v>26</v>
      </c>
      <c r="AC36" s="56">
        <f t="shared" si="9"/>
        <v>149</v>
      </c>
      <c r="AD36" s="56">
        <f t="shared" si="9"/>
        <v>62</v>
      </c>
      <c r="AE36" s="56">
        <f t="shared" si="9"/>
        <v>168</v>
      </c>
      <c r="AF36" s="56">
        <f t="shared" si="9"/>
        <v>136</v>
      </c>
      <c r="AG36" s="56">
        <f t="shared" si="9"/>
        <v>101</v>
      </c>
      <c r="AH36" s="56">
        <f t="shared" si="9"/>
        <v>248</v>
      </c>
      <c r="AI36" s="56">
        <f t="shared" si="9"/>
        <v>59</v>
      </c>
      <c r="AJ36" s="56">
        <f t="shared" si="9"/>
        <v>25</v>
      </c>
      <c r="AK36" s="56">
        <f t="shared" si="9"/>
        <v>1146</v>
      </c>
      <c r="AL36" s="56">
        <f t="shared" si="9"/>
        <v>19</v>
      </c>
      <c r="AM36" s="56">
        <f t="shared" si="9"/>
        <v>45</v>
      </c>
      <c r="AN36" s="56">
        <f t="shared" si="9"/>
        <v>71</v>
      </c>
      <c r="AO36" s="56">
        <f t="shared" si="9"/>
        <v>104</v>
      </c>
      <c r="AP36" s="56">
        <f t="shared" si="9"/>
        <v>65</v>
      </c>
      <c r="AQ36" s="56">
        <f t="shared" si="9"/>
        <v>348</v>
      </c>
      <c r="AR36" s="56">
        <f t="shared" si="9"/>
        <v>44</v>
      </c>
      <c r="AS36" s="56">
        <f t="shared" si="9"/>
        <v>33</v>
      </c>
      <c r="AT36" s="56">
        <f t="shared" si="9"/>
        <v>477</v>
      </c>
      <c r="AU36" s="56">
        <f t="shared" si="9"/>
        <v>24</v>
      </c>
      <c r="AV36" s="56">
        <f t="shared" si="9"/>
        <v>7</v>
      </c>
      <c r="AW36" s="56">
        <f t="shared" si="9"/>
        <v>112</v>
      </c>
      <c r="AX36" s="56">
        <f t="shared" si="9"/>
        <v>113</v>
      </c>
      <c r="AY36" s="56">
        <f t="shared" si="9"/>
        <v>81</v>
      </c>
      <c r="AZ36" s="56">
        <f t="shared" si="9"/>
        <v>48</v>
      </c>
      <c r="BA36" s="56">
        <f t="shared" si="9"/>
        <v>167</v>
      </c>
      <c r="BB36" s="56">
        <f t="shared" si="9"/>
        <v>171</v>
      </c>
      <c r="BC36" s="56">
        <f>SUM(BC33:BC35)</f>
        <v>48</v>
      </c>
      <c r="BD36" s="56">
        <f>SUM(BD33:BD35)</f>
        <v>2</v>
      </c>
      <c r="BE36" s="56">
        <f>SUM(BE33:BE35)</f>
        <v>31</v>
      </c>
      <c r="BF36" s="56">
        <f>SUM(BF33:BF35)</f>
        <v>42</v>
      </c>
      <c r="BG36" s="86">
        <f t="shared" ref="BG36:CC36" si="10">SUM(BG33:BG35)</f>
        <v>81</v>
      </c>
      <c r="BH36" s="86">
        <f t="shared" si="10"/>
        <v>256</v>
      </c>
      <c r="BI36" s="86">
        <f t="shared" si="10"/>
        <v>11</v>
      </c>
      <c r="BJ36" s="86">
        <f t="shared" si="10"/>
        <v>32</v>
      </c>
      <c r="BK36" s="86">
        <f t="shared" si="10"/>
        <v>77</v>
      </c>
      <c r="BL36" s="86">
        <f t="shared" ref="BL36:BQ36" si="11">SUM(BL33:BL35)</f>
        <v>46</v>
      </c>
      <c r="BM36" s="86">
        <f t="shared" si="11"/>
        <v>58</v>
      </c>
      <c r="BN36" s="86">
        <f t="shared" si="11"/>
        <v>81</v>
      </c>
      <c r="BO36" s="86">
        <f t="shared" si="11"/>
        <v>54</v>
      </c>
      <c r="BP36" s="86">
        <f t="shared" si="11"/>
        <v>30</v>
      </c>
      <c r="BQ36" s="86">
        <f t="shared" si="11"/>
        <v>119</v>
      </c>
      <c r="BR36" s="86">
        <f t="shared" si="10"/>
        <v>67</v>
      </c>
      <c r="BS36" s="111">
        <f>SUM(BS33:BS35)</f>
        <v>50</v>
      </c>
      <c r="BT36" s="111">
        <f t="shared" si="10"/>
        <v>24</v>
      </c>
      <c r="BU36" s="111">
        <f t="shared" si="10"/>
        <v>1</v>
      </c>
      <c r="BV36" s="111">
        <f t="shared" si="10"/>
        <v>8</v>
      </c>
      <c r="BW36" s="111">
        <f t="shared" si="10"/>
        <v>5</v>
      </c>
      <c r="BX36" s="111">
        <f t="shared" si="10"/>
        <v>3</v>
      </c>
      <c r="BY36" s="111">
        <f t="shared" si="10"/>
        <v>19</v>
      </c>
      <c r="BZ36" s="111">
        <f t="shared" si="10"/>
        <v>5</v>
      </c>
      <c r="CA36" s="111">
        <f t="shared" si="10"/>
        <v>0</v>
      </c>
      <c r="CB36" s="111">
        <f t="shared" si="10"/>
        <v>26</v>
      </c>
      <c r="CC36" s="111">
        <f t="shared" si="10"/>
        <v>5</v>
      </c>
      <c r="CD36" s="14">
        <f t="shared" si="5"/>
        <v>8164</v>
      </c>
      <c r="CE36" s="14">
        <f t="shared" si="6"/>
        <v>102.05</v>
      </c>
      <c r="CF36" s="160"/>
    </row>
    <row r="37" spans="1:84" ht="15" thickTop="1">
      <c r="A37" s="20"/>
      <c r="B37" s="144"/>
      <c r="C37" s="144"/>
      <c r="D37" s="144"/>
      <c r="E37" s="144"/>
      <c r="F37" s="144"/>
      <c r="G37" s="144"/>
      <c r="H37" s="144"/>
      <c r="I37" s="144"/>
      <c r="J37" s="144"/>
      <c r="K37" s="138"/>
      <c r="L37" s="138"/>
      <c r="M37" s="138"/>
      <c r="N37" s="138"/>
      <c r="O37" s="138"/>
      <c r="P37" s="138"/>
      <c r="Q37" s="138"/>
      <c r="R37" s="144"/>
      <c r="S37" s="58"/>
      <c r="T37" s="58"/>
      <c r="U37" s="54"/>
      <c r="V37" s="58"/>
      <c r="W37" s="58"/>
      <c r="X37" s="58"/>
      <c r="Y37" s="58"/>
      <c r="Z37" s="58"/>
      <c r="AA37" s="58"/>
      <c r="AB37" s="58"/>
      <c r="AC37" s="58"/>
      <c r="AD37" s="58"/>
      <c r="AE37" s="57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8"/>
      <c r="BE37" s="58"/>
      <c r="BF37" s="58"/>
      <c r="BG37" s="88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114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4"/>
      <c r="CE37" s="14"/>
      <c r="CF37" s="160"/>
    </row>
    <row r="38" spans="1:84" ht="15" thickBot="1">
      <c r="A38" s="20" t="s">
        <v>197</v>
      </c>
      <c r="B38" s="142">
        <f>SUM(B32+B36)</f>
        <v>5396</v>
      </c>
      <c r="C38" s="142">
        <f>SUM(C32+C36)</f>
        <v>10140</v>
      </c>
      <c r="D38" s="142">
        <f>SUM(D32+D36)</f>
        <v>9511</v>
      </c>
      <c r="E38" s="142">
        <f t="shared" ref="E38:CC38" si="12">SUM(E32+E36)</f>
        <v>3174</v>
      </c>
      <c r="F38" s="142">
        <f t="shared" si="12"/>
        <v>3174</v>
      </c>
      <c r="G38" s="142">
        <f t="shared" si="12"/>
        <v>1718</v>
      </c>
      <c r="H38" s="142">
        <f t="shared" si="12"/>
        <v>3835</v>
      </c>
      <c r="I38" s="142">
        <f t="shared" si="12"/>
        <v>3806</v>
      </c>
      <c r="J38" s="142">
        <f t="shared" si="12"/>
        <v>3055</v>
      </c>
      <c r="K38" s="142">
        <f t="shared" si="12"/>
        <v>2049</v>
      </c>
      <c r="L38" s="142">
        <f t="shared" si="12"/>
        <v>3561</v>
      </c>
      <c r="M38" s="142">
        <f t="shared" si="12"/>
        <v>2009</v>
      </c>
      <c r="N38" s="142">
        <f t="shared" si="12"/>
        <v>2376</v>
      </c>
      <c r="O38" s="142">
        <f t="shared" si="12"/>
        <v>4357</v>
      </c>
      <c r="P38" s="142">
        <f t="shared" si="12"/>
        <v>4430</v>
      </c>
      <c r="Q38" s="142">
        <f t="shared" si="12"/>
        <v>2423</v>
      </c>
      <c r="R38" s="142">
        <f t="shared" si="12"/>
        <v>2480</v>
      </c>
      <c r="S38" s="56">
        <f t="shared" si="12"/>
        <v>1528</v>
      </c>
      <c r="T38" s="56">
        <f t="shared" si="12"/>
        <v>1091</v>
      </c>
      <c r="U38" s="56">
        <f t="shared" si="12"/>
        <v>2816</v>
      </c>
      <c r="V38" s="56">
        <f t="shared" si="12"/>
        <v>1422</v>
      </c>
      <c r="W38" s="56">
        <f t="shared" si="12"/>
        <v>1894</v>
      </c>
      <c r="X38" s="56">
        <f t="shared" si="12"/>
        <v>1727</v>
      </c>
      <c r="Y38" s="56">
        <f t="shared" si="12"/>
        <v>1165</v>
      </c>
      <c r="Z38" s="56">
        <f t="shared" si="12"/>
        <v>4812</v>
      </c>
      <c r="AA38" s="56">
        <f t="shared" si="12"/>
        <v>906</v>
      </c>
      <c r="AB38" s="56">
        <f t="shared" si="12"/>
        <v>1907</v>
      </c>
      <c r="AC38" s="56">
        <f t="shared" si="12"/>
        <v>1778</v>
      </c>
      <c r="AD38" s="56">
        <f t="shared" si="12"/>
        <v>2130</v>
      </c>
      <c r="AE38" s="56">
        <f t="shared" si="12"/>
        <v>2216</v>
      </c>
      <c r="AF38" s="56">
        <f t="shared" si="12"/>
        <v>2014</v>
      </c>
      <c r="AG38" s="56">
        <f t="shared" si="12"/>
        <v>1627</v>
      </c>
      <c r="AH38" s="56">
        <f t="shared" si="12"/>
        <v>1736</v>
      </c>
      <c r="AI38" s="56">
        <f t="shared" si="12"/>
        <v>1205</v>
      </c>
      <c r="AJ38" s="56">
        <f t="shared" si="12"/>
        <v>866</v>
      </c>
      <c r="AK38" s="56">
        <f t="shared" si="12"/>
        <v>1939</v>
      </c>
      <c r="AL38" s="56">
        <f t="shared" si="12"/>
        <v>1329</v>
      </c>
      <c r="AM38" s="56">
        <f t="shared" si="12"/>
        <v>837</v>
      </c>
      <c r="AN38" s="56">
        <f t="shared" si="12"/>
        <v>1127</v>
      </c>
      <c r="AO38" s="56">
        <f t="shared" si="12"/>
        <v>1960</v>
      </c>
      <c r="AP38" s="56">
        <f t="shared" si="12"/>
        <v>3210</v>
      </c>
      <c r="AQ38" s="56">
        <f t="shared" si="12"/>
        <v>4193</v>
      </c>
      <c r="AR38" s="56">
        <f t="shared" si="12"/>
        <v>569</v>
      </c>
      <c r="AS38" s="56">
        <f t="shared" si="12"/>
        <v>607</v>
      </c>
      <c r="AT38" s="56">
        <f t="shared" si="12"/>
        <v>1731</v>
      </c>
      <c r="AU38" s="56">
        <f t="shared" si="12"/>
        <v>3340</v>
      </c>
      <c r="AV38" s="56">
        <f t="shared" si="12"/>
        <v>3782</v>
      </c>
      <c r="AW38" s="56">
        <f>SUM(AW32+AW36)</f>
        <v>1238</v>
      </c>
      <c r="AX38" s="56">
        <f t="shared" ref="AX38:BB38" si="13">SUM(AX32+AX36)</f>
        <v>1339</v>
      </c>
      <c r="AY38" s="56">
        <f t="shared" si="13"/>
        <v>1507</v>
      </c>
      <c r="AZ38" s="56">
        <f t="shared" si="13"/>
        <v>1197</v>
      </c>
      <c r="BA38" s="56">
        <f t="shared" si="13"/>
        <v>2824</v>
      </c>
      <c r="BB38" s="56">
        <f t="shared" si="13"/>
        <v>1334</v>
      </c>
      <c r="BC38" s="56">
        <f>SUM(BC32+BC36)</f>
        <v>759</v>
      </c>
      <c r="BD38" s="56">
        <f>SUM(BD32+BD36)</f>
        <v>1283</v>
      </c>
      <c r="BE38" s="56">
        <f>SUM(BE32+BE36)</f>
        <v>605</v>
      </c>
      <c r="BF38" s="56">
        <f>SUM(BF32+BF36)</f>
        <v>1091</v>
      </c>
      <c r="BG38" s="86">
        <f t="shared" si="12"/>
        <v>662</v>
      </c>
      <c r="BH38" s="86">
        <f t="shared" si="12"/>
        <v>796</v>
      </c>
      <c r="BI38" s="86">
        <f t="shared" si="12"/>
        <v>748</v>
      </c>
      <c r="BJ38" s="86">
        <f t="shared" si="12"/>
        <v>362</v>
      </c>
      <c r="BK38" s="86">
        <f t="shared" si="12"/>
        <v>535</v>
      </c>
      <c r="BL38" s="86">
        <f t="shared" si="12"/>
        <v>466</v>
      </c>
      <c r="BM38" s="86">
        <f>SUM(BM32+BM36)</f>
        <v>512</v>
      </c>
      <c r="BN38" s="86">
        <f>SUM(BN32+BN36)</f>
        <v>808</v>
      </c>
      <c r="BO38" s="86">
        <f>SUM(BO32+BO36)</f>
        <v>705</v>
      </c>
      <c r="BP38" s="86">
        <f>SUM(BP32+BP36)</f>
        <v>573</v>
      </c>
      <c r="BQ38" s="86">
        <f>SUM(BQ32+BQ36)</f>
        <v>842</v>
      </c>
      <c r="BR38" s="86">
        <f t="shared" si="12"/>
        <v>552</v>
      </c>
      <c r="BS38" s="111">
        <f>SUM(BS32+BS36)</f>
        <v>674</v>
      </c>
      <c r="BT38" s="111">
        <f t="shared" si="12"/>
        <v>89</v>
      </c>
      <c r="BU38" s="111">
        <f t="shared" si="12"/>
        <v>49</v>
      </c>
      <c r="BV38" s="111">
        <f t="shared" si="12"/>
        <v>25</v>
      </c>
      <c r="BW38" s="111">
        <f t="shared" si="12"/>
        <v>75</v>
      </c>
      <c r="BX38" s="111">
        <f t="shared" si="12"/>
        <v>67</v>
      </c>
      <c r="BY38" s="111">
        <f t="shared" si="12"/>
        <v>192</v>
      </c>
      <c r="BZ38" s="111">
        <f t="shared" si="12"/>
        <v>115</v>
      </c>
      <c r="CA38" s="111">
        <f t="shared" si="12"/>
        <v>58</v>
      </c>
      <c r="CB38" s="111">
        <f t="shared" si="12"/>
        <v>255</v>
      </c>
      <c r="CC38" s="111">
        <f t="shared" si="12"/>
        <v>334</v>
      </c>
      <c r="CD38" s="14">
        <f t="shared" si="5"/>
        <v>147629</v>
      </c>
      <c r="CE38" s="14">
        <f t="shared" si="6"/>
        <v>1845.3625</v>
      </c>
      <c r="CF38" s="160"/>
    </row>
    <row r="39" spans="1:84" ht="15.6" thickTop="1" thickBot="1">
      <c r="A39" s="20"/>
      <c r="B39" s="145"/>
      <c r="C39" s="145"/>
      <c r="D39" s="145"/>
      <c r="E39" s="145"/>
      <c r="F39" s="145"/>
      <c r="G39" s="145"/>
      <c r="H39" s="145"/>
      <c r="I39" s="145"/>
      <c r="J39" s="142"/>
      <c r="K39" s="138"/>
      <c r="L39" s="138"/>
      <c r="M39" s="138"/>
      <c r="N39" s="138"/>
      <c r="O39" s="138"/>
      <c r="P39" s="138"/>
      <c r="Q39" s="138"/>
      <c r="R39" s="143"/>
      <c r="S39" s="57"/>
      <c r="T39" s="60"/>
      <c r="U39" s="54"/>
      <c r="V39" s="60"/>
      <c r="W39" s="60"/>
      <c r="X39" s="61"/>
      <c r="Y39" s="60"/>
      <c r="Z39" s="60"/>
      <c r="AA39" s="60"/>
      <c r="AB39" s="60"/>
      <c r="AC39" s="52"/>
      <c r="AD39" s="60"/>
      <c r="AE39" s="60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7"/>
      <c r="BE39" s="57"/>
      <c r="BF39" s="57"/>
      <c r="BG39" s="89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115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4"/>
      <c r="CE39" s="14"/>
      <c r="CF39" s="160"/>
    </row>
    <row r="40" spans="1:84" ht="15" thickTop="1">
      <c r="A40" s="20" t="s">
        <v>198</v>
      </c>
      <c r="B40" s="131" t="s">
        <v>46</v>
      </c>
      <c r="C40" s="131" t="s">
        <v>47</v>
      </c>
      <c r="D40" s="131" t="s">
        <v>48</v>
      </c>
      <c r="E40" s="131" t="s">
        <v>49</v>
      </c>
      <c r="F40" s="131" t="s">
        <v>50</v>
      </c>
      <c r="G40" s="131" t="s">
        <v>51</v>
      </c>
      <c r="H40" s="131" t="s">
        <v>52</v>
      </c>
      <c r="I40" s="131" t="s">
        <v>53</v>
      </c>
      <c r="J40" s="131" t="s">
        <v>54</v>
      </c>
      <c r="K40" s="137" t="s">
        <v>55</v>
      </c>
      <c r="L40" s="131" t="s">
        <v>56</v>
      </c>
      <c r="M40" s="131" t="s">
        <v>57</v>
      </c>
      <c r="N40" s="131" t="s">
        <v>58</v>
      </c>
      <c r="O40" s="131" t="s">
        <v>59</v>
      </c>
      <c r="P40" s="131" t="s">
        <v>60</v>
      </c>
      <c r="Q40" s="131" t="s">
        <v>61</v>
      </c>
      <c r="R40" s="130" t="s">
        <v>62</v>
      </c>
      <c r="S40" s="42" t="s">
        <v>63</v>
      </c>
      <c r="T40" s="51" t="s">
        <v>64</v>
      </c>
      <c r="U40" s="51" t="s">
        <v>65</v>
      </c>
      <c r="V40" s="46" t="s">
        <v>66</v>
      </c>
      <c r="W40" s="46" t="s">
        <v>67</v>
      </c>
      <c r="X40" s="46" t="s">
        <v>68</v>
      </c>
      <c r="Y40" s="46" t="s">
        <v>69</v>
      </c>
      <c r="Z40" s="46" t="s">
        <v>70</v>
      </c>
      <c r="AA40" s="51" t="s">
        <v>71</v>
      </c>
      <c r="AB40" s="46" t="s">
        <v>72</v>
      </c>
      <c r="AC40" s="46" t="s">
        <v>73</v>
      </c>
      <c r="AD40" s="51" t="s">
        <v>74</v>
      </c>
      <c r="AE40" s="46" t="s">
        <v>75</v>
      </c>
      <c r="AF40" s="51" t="s">
        <v>76</v>
      </c>
      <c r="AG40" s="46" t="s">
        <v>77</v>
      </c>
      <c r="AH40" s="46" t="s">
        <v>78</v>
      </c>
      <c r="AI40" s="46" t="s">
        <v>79</v>
      </c>
      <c r="AJ40" s="46" t="s">
        <v>80</v>
      </c>
      <c r="AK40" s="46" t="s">
        <v>81</v>
      </c>
      <c r="AL40" s="42" t="s">
        <v>82</v>
      </c>
      <c r="AM40" s="51" t="s">
        <v>83</v>
      </c>
      <c r="AN40" s="46" t="s">
        <v>180</v>
      </c>
      <c r="AO40" s="46" t="s">
        <v>85</v>
      </c>
      <c r="AP40" s="46" t="s">
        <v>86</v>
      </c>
      <c r="AQ40" s="46" t="s">
        <v>87</v>
      </c>
      <c r="AR40" s="42" t="s">
        <v>88</v>
      </c>
      <c r="AS40" s="42" t="s">
        <v>89</v>
      </c>
      <c r="AT40" s="46" t="s">
        <v>90</v>
      </c>
      <c r="AU40" s="46" t="s">
        <v>91</v>
      </c>
      <c r="AV40" s="46" t="s">
        <v>92</v>
      </c>
      <c r="AW40" s="46" t="s">
        <v>93</v>
      </c>
      <c r="AX40" s="46" t="s">
        <v>94</v>
      </c>
      <c r="AY40" s="51" t="s">
        <v>95</v>
      </c>
      <c r="AZ40" s="46" t="s">
        <v>96</v>
      </c>
      <c r="BA40" s="46" t="s">
        <v>97</v>
      </c>
      <c r="BB40" s="46" t="s">
        <v>98</v>
      </c>
      <c r="BC40" s="46" t="s">
        <v>99</v>
      </c>
      <c r="BD40" s="42" t="s">
        <v>100</v>
      </c>
      <c r="BE40" s="42" t="s">
        <v>101</v>
      </c>
      <c r="BF40" s="42" t="s">
        <v>102</v>
      </c>
      <c r="BG40" s="76" t="s">
        <v>103</v>
      </c>
      <c r="BH40" s="76" t="s">
        <v>104</v>
      </c>
      <c r="BI40" s="76" t="s">
        <v>105</v>
      </c>
      <c r="BJ40" s="76" t="s">
        <v>106</v>
      </c>
      <c r="BK40" s="76" t="s">
        <v>107</v>
      </c>
      <c r="BL40" s="75" t="s">
        <v>108</v>
      </c>
      <c r="BM40" s="76" t="s">
        <v>109</v>
      </c>
      <c r="BN40" s="76" t="s">
        <v>110</v>
      </c>
      <c r="BO40" s="75" t="s">
        <v>111</v>
      </c>
      <c r="BP40" s="75" t="s">
        <v>112</v>
      </c>
      <c r="BQ40" s="75" t="s">
        <v>113</v>
      </c>
      <c r="BR40" s="76" t="s">
        <v>114</v>
      </c>
      <c r="BS40" s="103" t="s">
        <v>181</v>
      </c>
      <c r="BT40" s="103" t="s">
        <v>116</v>
      </c>
      <c r="BU40" s="103" t="s">
        <v>117</v>
      </c>
      <c r="BV40" s="103" t="s">
        <v>118</v>
      </c>
      <c r="BW40" s="103" t="s">
        <v>119</v>
      </c>
      <c r="BX40" s="103" t="s">
        <v>120</v>
      </c>
      <c r="BY40" s="103" t="s">
        <v>121</v>
      </c>
      <c r="BZ40" s="103" t="s">
        <v>122</v>
      </c>
      <c r="CA40" s="103" t="s">
        <v>123</v>
      </c>
      <c r="CB40" s="103" t="s">
        <v>124</v>
      </c>
      <c r="CC40" s="102" t="s">
        <v>125</v>
      </c>
      <c r="CD40" s="14"/>
      <c r="CE40" s="14"/>
      <c r="CF40" s="161" t="s">
        <v>174</v>
      </c>
    </row>
    <row r="41" spans="1:84">
      <c r="A41" s="21" t="s">
        <v>199</v>
      </c>
      <c r="B41" s="143">
        <v>619</v>
      </c>
      <c r="C41" s="143">
        <v>1021</v>
      </c>
      <c r="D41" s="138">
        <v>329</v>
      </c>
      <c r="E41" s="138">
        <v>295</v>
      </c>
      <c r="F41" s="138">
        <v>267</v>
      </c>
      <c r="G41" s="138">
        <v>150</v>
      </c>
      <c r="H41" s="138">
        <v>379</v>
      </c>
      <c r="I41" s="138">
        <v>362</v>
      </c>
      <c r="J41" s="138">
        <v>212</v>
      </c>
      <c r="K41" s="138">
        <v>122</v>
      </c>
      <c r="L41" s="138">
        <v>172</v>
      </c>
      <c r="M41" s="138">
        <v>278</v>
      </c>
      <c r="N41" s="138">
        <v>279</v>
      </c>
      <c r="O41" s="138">
        <v>606</v>
      </c>
      <c r="P41" s="138">
        <v>473</v>
      </c>
      <c r="Q41" s="138">
        <v>208</v>
      </c>
      <c r="R41" s="138">
        <v>355</v>
      </c>
      <c r="S41" s="54">
        <v>22</v>
      </c>
      <c r="T41" s="54">
        <v>179</v>
      </c>
      <c r="U41" s="54">
        <v>336</v>
      </c>
      <c r="V41" s="54">
        <v>266</v>
      </c>
      <c r="W41" s="54">
        <v>468</v>
      </c>
      <c r="X41" s="54">
        <v>111</v>
      </c>
      <c r="Y41" s="54">
        <v>257</v>
      </c>
      <c r="Z41" s="59">
        <v>267</v>
      </c>
      <c r="AA41" s="54">
        <v>125</v>
      </c>
      <c r="AB41" s="54">
        <v>114</v>
      </c>
      <c r="AC41" s="54">
        <v>143</v>
      </c>
      <c r="AD41" s="54">
        <v>216</v>
      </c>
      <c r="AE41" s="54">
        <v>216</v>
      </c>
      <c r="AF41" s="54">
        <v>198</v>
      </c>
      <c r="AG41" s="54">
        <v>196</v>
      </c>
      <c r="AH41" s="54">
        <v>234</v>
      </c>
      <c r="AI41" s="54">
        <v>149</v>
      </c>
      <c r="AJ41" s="54"/>
      <c r="AK41" s="54">
        <v>203</v>
      </c>
      <c r="AL41" s="54">
        <v>358</v>
      </c>
      <c r="AM41" s="54">
        <v>42</v>
      </c>
      <c r="AN41" s="54">
        <v>113</v>
      </c>
      <c r="AO41" s="54">
        <v>79</v>
      </c>
      <c r="AP41" s="54">
        <v>206</v>
      </c>
      <c r="AQ41" s="54">
        <v>221</v>
      </c>
      <c r="AR41" s="54"/>
      <c r="AS41" s="54">
        <v>59</v>
      </c>
      <c r="AT41" s="54">
        <v>321</v>
      </c>
      <c r="AU41" s="54">
        <v>259</v>
      </c>
      <c r="AV41" s="54">
        <v>348</v>
      </c>
      <c r="AW41" s="54"/>
      <c r="AX41" s="54">
        <v>173</v>
      </c>
      <c r="AY41" s="55">
        <v>426</v>
      </c>
      <c r="AZ41" s="54">
        <v>80</v>
      </c>
      <c r="BA41" s="54"/>
      <c r="BB41" s="54"/>
      <c r="BC41" s="54">
        <v>69</v>
      </c>
      <c r="BD41" s="54">
        <v>131</v>
      </c>
      <c r="BE41" s="54"/>
      <c r="BF41" s="54">
        <v>186</v>
      </c>
      <c r="BG41" s="82">
        <v>97</v>
      </c>
      <c r="BH41" s="82">
        <v>129</v>
      </c>
      <c r="BI41" s="82">
        <v>59</v>
      </c>
      <c r="BJ41" s="82">
        <v>43</v>
      </c>
      <c r="BK41" s="82">
        <v>73</v>
      </c>
      <c r="BL41" s="82">
        <v>79</v>
      </c>
      <c r="BM41" s="82">
        <v>60</v>
      </c>
      <c r="BN41" s="82">
        <v>158</v>
      </c>
      <c r="BO41" s="82">
        <v>75</v>
      </c>
      <c r="BP41" s="82"/>
      <c r="BQ41" s="82"/>
      <c r="BR41" s="82">
        <v>70</v>
      </c>
      <c r="BS41" s="109">
        <v>70</v>
      </c>
      <c r="BT41" s="109">
        <v>8</v>
      </c>
      <c r="BU41" s="109"/>
      <c r="BV41" s="109">
        <v>8</v>
      </c>
      <c r="BW41" s="109">
        <v>18</v>
      </c>
      <c r="BX41" s="109"/>
      <c r="BY41" s="109"/>
      <c r="BZ41" s="109"/>
      <c r="CA41" s="109"/>
      <c r="CB41" s="109"/>
      <c r="CC41" s="109">
        <v>28</v>
      </c>
      <c r="CD41" s="14">
        <f t="shared" si="5"/>
        <v>13873</v>
      </c>
      <c r="CE41" s="14">
        <f t="shared" si="6"/>
        <v>173.41249999999999</v>
      </c>
      <c r="CF41" s="162">
        <f>SUM(CD41/CD52)</f>
        <v>0.10572885308620335</v>
      </c>
    </row>
    <row r="42" spans="1:84">
      <c r="A42" s="21" t="s">
        <v>200</v>
      </c>
      <c r="B42" s="138">
        <v>1202</v>
      </c>
      <c r="C42" s="138">
        <v>1698</v>
      </c>
      <c r="D42" s="138">
        <v>935</v>
      </c>
      <c r="E42" s="138">
        <v>240</v>
      </c>
      <c r="F42" s="138">
        <v>407</v>
      </c>
      <c r="G42" s="138">
        <v>192</v>
      </c>
      <c r="H42" s="138">
        <v>557</v>
      </c>
      <c r="I42" s="138">
        <v>378</v>
      </c>
      <c r="J42" s="138">
        <v>589</v>
      </c>
      <c r="K42" s="138">
        <v>179</v>
      </c>
      <c r="L42" s="138">
        <v>435</v>
      </c>
      <c r="M42" s="138">
        <v>459</v>
      </c>
      <c r="N42" s="138">
        <v>292</v>
      </c>
      <c r="O42" s="138">
        <v>191</v>
      </c>
      <c r="P42" s="138">
        <v>595</v>
      </c>
      <c r="Q42" s="138"/>
      <c r="R42" s="138">
        <v>505</v>
      </c>
      <c r="S42" s="54">
        <v>107</v>
      </c>
      <c r="T42" s="54">
        <v>105</v>
      </c>
      <c r="U42" s="54">
        <v>282</v>
      </c>
      <c r="V42" s="58">
        <v>184</v>
      </c>
      <c r="W42" s="54">
        <v>366</v>
      </c>
      <c r="X42" s="54">
        <v>167</v>
      </c>
      <c r="Y42" s="54">
        <v>51</v>
      </c>
      <c r="Z42" s="54">
        <v>196</v>
      </c>
      <c r="AA42" s="54">
        <v>73</v>
      </c>
      <c r="AB42" s="54">
        <v>217</v>
      </c>
      <c r="AC42" s="54">
        <v>289</v>
      </c>
      <c r="AD42" s="54">
        <v>243</v>
      </c>
      <c r="AE42" s="54">
        <v>515</v>
      </c>
      <c r="AF42" s="54">
        <v>225</v>
      </c>
      <c r="AG42" s="54">
        <v>196</v>
      </c>
      <c r="AH42" s="54"/>
      <c r="AI42" s="54">
        <v>190</v>
      </c>
      <c r="AJ42" s="54"/>
      <c r="AK42" s="54">
        <v>173</v>
      </c>
      <c r="AL42" s="54">
        <v>218</v>
      </c>
      <c r="AM42" s="54">
        <v>126</v>
      </c>
      <c r="AN42" s="54">
        <v>230</v>
      </c>
      <c r="AO42" s="54">
        <v>280</v>
      </c>
      <c r="AP42" s="54">
        <v>381</v>
      </c>
      <c r="AQ42" s="54">
        <v>1036</v>
      </c>
      <c r="AR42" s="54"/>
      <c r="AS42" s="54"/>
      <c r="AT42" s="54">
        <v>120</v>
      </c>
      <c r="AU42" s="54">
        <v>349</v>
      </c>
      <c r="AV42" s="54">
        <v>538</v>
      </c>
      <c r="AW42" s="54">
        <v>62</v>
      </c>
      <c r="AX42" s="54">
        <v>263</v>
      </c>
      <c r="AY42" s="55"/>
      <c r="AZ42" s="54">
        <v>87</v>
      </c>
      <c r="BA42" s="54"/>
      <c r="BB42" s="54">
        <v>172</v>
      </c>
      <c r="BC42" s="54">
        <v>125</v>
      </c>
      <c r="BD42" s="54">
        <v>196</v>
      </c>
      <c r="BE42" s="54">
        <v>77</v>
      </c>
      <c r="BF42" s="54">
        <v>93</v>
      </c>
      <c r="BG42" s="82">
        <v>32</v>
      </c>
      <c r="BH42" s="82">
        <v>120</v>
      </c>
      <c r="BI42" s="82">
        <v>117</v>
      </c>
      <c r="BJ42" s="82">
        <v>66</v>
      </c>
      <c r="BK42" s="82">
        <v>70</v>
      </c>
      <c r="BL42" s="82"/>
      <c r="BM42" s="82">
        <v>63</v>
      </c>
      <c r="BN42" s="82">
        <v>81</v>
      </c>
      <c r="BO42" s="82">
        <v>78</v>
      </c>
      <c r="BP42" s="82">
        <v>69</v>
      </c>
      <c r="BQ42" s="82">
        <v>119</v>
      </c>
      <c r="BR42" s="82">
        <v>108</v>
      </c>
      <c r="BS42" s="109">
        <v>91</v>
      </c>
      <c r="BT42" s="109">
        <v>15</v>
      </c>
      <c r="BU42" s="109">
        <v>11</v>
      </c>
      <c r="BV42" s="109">
        <v>0</v>
      </c>
      <c r="BW42" s="109">
        <v>19</v>
      </c>
      <c r="BX42" s="109">
        <v>23</v>
      </c>
      <c r="BY42" s="109">
        <v>44</v>
      </c>
      <c r="BZ42" s="109">
        <v>11</v>
      </c>
      <c r="CA42" s="109">
        <v>9</v>
      </c>
      <c r="CB42" s="109">
        <v>36</v>
      </c>
      <c r="CC42" s="109">
        <v>34</v>
      </c>
      <c r="CD42" s="14">
        <f t="shared" si="5"/>
        <v>18002</v>
      </c>
      <c r="CE42" s="14">
        <f t="shared" si="6"/>
        <v>225.02500000000001</v>
      </c>
      <c r="CF42" s="162">
        <f>SUM(CD42/CD52)</f>
        <v>0.13719677166134453</v>
      </c>
    </row>
    <row r="43" spans="1:84">
      <c r="A43" s="21" t="s">
        <v>201</v>
      </c>
      <c r="B43" s="138">
        <v>1535</v>
      </c>
      <c r="C43" s="138">
        <v>1147</v>
      </c>
      <c r="D43" s="138">
        <v>652</v>
      </c>
      <c r="E43" s="138">
        <v>435</v>
      </c>
      <c r="F43" s="138">
        <v>478</v>
      </c>
      <c r="G43" s="138">
        <v>180</v>
      </c>
      <c r="H43" s="138">
        <v>191</v>
      </c>
      <c r="I43" s="138">
        <v>267</v>
      </c>
      <c r="J43" s="138">
        <v>221</v>
      </c>
      <c r="K43" s="138">
        <v>333</v>
      </c>
      <c r="L43" s="138">
        <v>260</v>
      </c>
      <c r="M43" s="138">
        <v>551</v>
      </c>
      <c r="N43" s="138">
        <v>392</v>
      </c>
      <c r="O43" s="138">
        <v>365</v>
      </c>
      <c r="P43" s="138">
        <v>309</v>
      </c>
      <c r="Q43" s="138">
        <v>241</v>
      </c>
      <c r="R43" s="138">
        <v>479</v>
      </c>
      <c r="S43" s="54">
        <v>171</v>
      </c>
      <c r="T43" s="54">
        <v>100</v>
      </c>
      <c r="U43" s="54">
        <v>375</v>
      </c>
      <c r="V43" s="54">
        <v>105</v>
      </c>
      <c r="W43" s="54">
        <v>448</v>
      </c>
      <c r="X43" s="54">
        <v>205</v>
      </c>
      <c r="Y43" s="54">
        <v>306</v>
      </c>
      <c r="Z43" s="54">
        <v>614</v>
      </c>
      <c r="AA43" s="54">
        <v>92</v>
      </c>
      <c r="AB43" s="54">
        <v>260</v>
      </c>
      <c r="AC43" s="54">
        <v>110</v>
      </c>
      <c r="AD43" s="54">
        <v>165</v>
      </c>
      <c r="AE43" s="54">
        <v>191</v>
      </c>
      <c r="AF43" s="54">
        <v>139</v>
      </c>
      <c r="AG43" s="54">
        <v>452</v>
      </c>
      <c r="AH43" s="54">
        <v>172</v>
      </c>
      <c r="AI43" s="54">
        <v>159</v>
      </c>
      <c r="AJ43" s="54">
        <v>345</v>
      </c>
      <c r="AK43" s="54">
        <v>443</v>
      </c>
      <c r="AL43" s="54">
        <v>286</v>
      </c>
      <c r="AM43" s="54">
        <v>171</v>
      </c>
      <c r="AN43" s="54">
        <v>116</v>
      </c>
      <c r="AO43" s="54">
        <v>260</v>
      </c>
      <c r="AP43" s="54">
        <v>149</v>
      </c>
      <c r="AQ43" s="54">
        <v>376</v>
      </c>
      <c r="AR43" s="54">
        <v>178</v>
      </c>
      <c r="AS43" s="54">
        <v>111</v>
      </c>
      <c r="AT43" s="54">
        <v>154</v>
      </c>
      <c r="AU43" s="54">
        <v>490</v>
      </c>
      <c r="AV43" s="54">
        <v>349</v>
      </c>
      <c r="AW43" s="54">
        <v>207</v>
      </c>
      <c r="AX43" s="54">
        <v>250</v>
      </c>
      <c r="AY43" s="55">
        <v>473</v>
      </c>
      <c r="AZ43" s="54">
        <v>186</v>
      </c>
      <c r="BA43" s="54"/>
      <c r="BB43" s="54">
        <v>290</v>
      </c>
      <c r="BC43" s="54">
        <v>107</v>
      </c>
      <c r="BD43" s="54">
        <v>124</v>
      </c>
      <c r="BE43" s="54">
        <v>69</v>
      </c>
      <c r="BF43" s="54">
        <v>219</v>
      </c>
      <c r="BG43" s="82">
        <v>100</v>
      </c>
      <c r="BH43" s="82">
        <v>32</v>
      </c>
      <c r="BI43" s="82">
        <v>92</v>
      </c>
      <c r="BJ43" s="82">
        <v>70</v>
      </c>
      <c r="BK43" s="82">
        <v>86</v>
      </c>
      <c r="BL43" s="82"/>
      <c r="BM43" s="82">
        <v>79</v>
      </c>
      <c r="BN43" s="82">
        <v>144</v>
      </c>
      <c r="BO43" s="82">
        <v>99</v>
      </c>
      <c r="BP43" s="82">
        <v>55</v>
      </c>
      <c r="BQ43" s="82">
        <v>76</v>
      </c>
      <c r="BR43" s="82">
        <v>89</v>
      </c>
      <c r="BS43" s="109">
        <v>65</v>
      </c>
      <c r="BT43" s="109">
        <v>4</v>
      </c>
      <c r="BU43" s="109">
        <v>13</v>
      </c>
      <c r="BV43" s="109">
        <v>5</v>
      </c>
      <c r="BW43" s="109">
        <v>33</v>
      </c>
      <c r="BX43" s="109">
        <v>9</v>
      </c>
      <c r="BY43" s="109">
        <v>82</v>
      </c>
      <c r="BZ43" s="109">
        <v>45</v>
      </c>
      <c r="CA43" s="109"/>
      <c r="CB43" s="109">
        <v>52</v>
      </c>
      <c r="CC43" s="109">
        <v>73</v>
      </c>
      <c r="CD43" s="14">
        <f t="shared" si="5"/>
        <v>18756</v>
      </c>
      <c r="CE43" s="14">
        <f t="shared" si="6"/>
        <v>234.45</v>
      </c>
      <c r="CF43" s="162">
        <f>SUM(CD43/CD52)</f>
        <v>0.14294315349851006</v>
      </c>
    </row>
    <row r="44" spans="1:84">
      <c r="A44" s="21" t="s">
        <v>202</v>
      </c>
      <c r="B44" s="138"/>
      <c r="C44" s="138">
        <v>48</v>
      </c>
      <c r="D44" s="138">
        <v>577</v>
      </c>
      <c r="E44" s="138">
        <v>4</v>
      </c>
      <c r="F44" s="138">
        <v>167</v>
      </c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>
        <v>104</v>
      </c>
      <c r="AD44" s="54"/>
      <c r="AE44" s="54"/>
      <c r="AF44" s="54"/>
      <c r="AG44" s="54"/>
      <c r="AH44" s="54">
        <v>20</v>
      </c>
      <c r="AI44" s="54"/>
      <c r="AJ44" s="54"/>
      <c r="AK44" s="54"/>
      <c r="AL44" s="54"/>
      <c r="AM44" s="54"/>
      <c r="AN44" s="54">
        <v>8</v>
      </c>
      <c r="AO44" s="54"/>
      <c r="AP44" s="54"/>
      <c r="AQ44" s="54">
        <v>0</v>
      </c>
      <c r="AR44" s="54"/>
      <c r="AS44" s="54"/>
      <c r="AT44" s="54"/>
      <c r="AU44" s="54"/>
      <c r="AV44" s="54"/>
      <c r="AW44" s="54"/>
      <c r="AX44" s="54"/>
      <c r="AY44" s="55"/>
      <c r="AZ44" s="54"/>
      <c r="BA44" s="54"/>
      <c r="BB44" s="54"/>
      <c r="BC44" s="54"/>
      <c r="BD44" s="54"/>
      <c r="BE44" s="54"/>
      <c r="BF44" s="54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4">
        <f t="shared" si="5"/>
        <v>928</v>
      </c>
      <c r="CE44" s="14">
        <f t="shared" si="6"/>
        <v>11.6</v>
      </c>
      <c r="CF44" s="162">
        <v>0</v>
      </c>
    </row>
    <row r="45" spans="1:84">
      <c r="A45" s="21" t="s">
        <v>203</v>
      </c>
      <c r="B45" s="138">
        <v>473</v>
      </c>
      <c r="C45" s="138">
        <v>545</v>
      </c>
      <c r="D45" s="138">
        <v>755</v>
      </c>
      <c r="E45" s="138">
        <v>287</v>
      </c>
      <c r="F45" s="138">
        <v>236</v>
      </c>
      <c r="G45" s="138">
        <v>84</v>
      </c>
      <c r="H45" s="138">
        <v>232</v>
      </c>
      <c r="I45" s="138">
        <v>268</v>
      </c>
      <c r="J45" s="138">
        <v>98</v>
      </c>
      <c r="K45" s="138">
        <v>21</v>
      </c>
      <c r="L45" s="138">
        <v>146</v>
      </c>
      <c r="M45" s="138"/>
      <c r="N45" s="138">
        <v>97</v>
      </c>
      <c r="O45" s="138"/>
      <c r="P45" s="138">
        <v>150</v>
      </c>
      <c r="Q45" s="138">
        <v>132</v>
      </c>
      <c r="R45" s="138">
        <v>192</v>
      </c>
      <c r="S45" s="54">
        <v>86</v>
      </c>
      <c r="T45" s="54">
        <v>131</v>
      </c>
      <c r="U45" s="54">
        <v>93</v>
      </c>
      <c r="V45" s="54">
        <v>171</v>
      </c>
      <c r="W45" s="54">
        <v>191</v>
      </c>
      <c r="X45" s="54">
        <v>184</v>
      </c>
      <c r="Y45" s="54">
        <v>107</v>
      </c>
      <c r="Z45" s="54">
        <v>170</v>
      </c>
      <c r="AA45" s="54">
        <v>35</v>
      </c>
      <c r="AB45" s="54">
        <v>36</v>
      </c>
      <c r="AC45" s="54"/>
      <c r="AD45" s="54">
        <v>76</v>
      </c>
      <c r="AE45" s="54">
        <v>25</v>
      </c>
      <c r="AF45" s="54"/>
      <c r="AG45" s="54">
        <v>9</v>
      </c>
      <c r="AH45" s="54">
        <v>6</v>
      </c>
      <c r="AI45" s="54">
        <v>26</v>
      </c>
      <c r="AJ45" s="54"/>
      <c r="AK45" s="54"/>
      <c r="AL45" s="54">
        <v>101</v>
      </c>
      <c r="AM45" s="54">
        <v>30</v>
      </c>
      <c r="AN45" s="54">
        <v>41</v>
      </c>
      <c r="AO45" s="54">
        <v>70</v>
      </c>
      <c r="AP45" s="54"/>
      <c r="AQ45" s="54">
        <v>159</v>
      </c>
      <c r="AR45" s="54">
        <v>28</v>
      </c>
      <c r="AS45" s="54">
        <v>42</v>
      </c>
      <c r="AT45" s="54">
        <v>68</v>
      </c>
      <c r="AU45" s="54">
        <v>206</v>
      </c>
      <c r="AV45" s="54">
        <v>65</v>
      </c>
      <c r="AW45" s="54">
        <v>102</v>
      </c>
      <c r="AX45" s="54">
        <v>69</v>
      </c>
      <c r="AY45" s="55">
        <v>53</v>
      </c>
      <c r="AZ45" s="54">
        <v>60</v>
      </c>
      <c r="BA45" s="54"/>
      <c r="BB45" s="54">
        <v>61</v>
      </c>
      <c r="BC45" s="54"/>
      <c r="BD45" s="54">
        <v>32</v>
      </c>
      <c r="BE45" s="54">
        <v>19</v>
      </c>
      <c r="BF45" s="54">
        <v>17</v>
      </c>
      <c r="BG45" s="82">
        <v>22</v>
      </c>
      <c r="BH45" s="82">
        <v>9</v>
      </c>
      <c r="BI45" s="82">
        <v>44</v>
      </c>
      <c r="BJ45" s="82">
        <v>37</v>
      </c>
      <c r="BK45" s="82">
        <v>9</v>
      </c>
      <c r="BL45" s="82">
        <v>18</v>
      </c>
      <c r="BM45" s="82">
        <v>13</v>
      </c>
      <c r="BN45" s="82">
        <v>28</v>
      </c>
      <c r="BO45" s="82">
        <v>21</v>
      </c>
      <c r="BP45" s="82">
        <v>6</v>
      </c>
      <c r="BQ45" s="82">
        <v>7</v>
      </c>
      <c r="BR45" s="82">
        <v>142</v>
      </c>
      <c r="BS45" s="109">
        <v>7</v>
      </c>
      <c r="BT45" s="109">
        <v>12</v>
      </c>
      <c r="BU45" s="109"/>
      <c r="BV45" s="109">
        <v>3</v>
      </c>
      <c r="BW45" s="109"/>
      <c r="BX45" s="109"/>
      <c r="BY45" s="109">
        <v>2</v>
      </c>
      <c r="BZ45" s="109">
        <v>3</v>
      </c>
      <c r="CA45" s="109"/>
      <c r="CB45" s="109">
        <v>53</v>
      </c>
      <c r="CC45" s="109">
        <v>18</v>
      </c>
      <c r="CD45" s="14">
        <f t="shared" si="5"/>
        <v>6739</v>
      </c>
      <c r="CE45" s="14">
        <f t="shared" si="6"/>
        <v>84.237499999999997</v>
      </c>
      <c r="CF45" s="162">
        <f>SUM(CD45/CD52)</f>
        <v>5.1359240319175693E-2</v>
      </c>
    </row>
    <row r="46" spans="1:84">
      <c r="A46" s="21" t="s">
        <v>184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>
        <v>42</v>
      </c>
      <c r="AD46" s="54"/>
      <c r="AE46" s="54"/>
      <c r="AF46" s="54"/>
      <c r="AG46" s="54"/>
      <c r="AH46" s="54"/>
      <c r="AI46" s="54"/>
      <c r="AJ46" s="54"/>
      <c r="AK46" s="54">
        <v>116</v>
      </c>
      <c r="AL46" s="54"/>
      <c r="AM46" s="54"/>
      <c r="AN46" s="54"/>
      <c r="AO46" s="54"/>
      <c r="AP46" s="54"/>
      <c r="AQ46" s="54">
        <v>0</v>
      </c>
      <c r="AR46" s="54"/>
      <c r="AS46" s="54"/>
      <c r="AT46" s="54"/>
      <c r="AU46" s="54"/>
      <c r="AV46" s="54"/>
      <c r="AW46" s="54"/>
      <c r="AX46" s="54"/>
      <c r="AY46" s="55"/>
      <c r="AZ46" s="54"/>
      <c r="BA46" s="54"/>
      <c r="BB46" s="54"/>
      <c r="BC46" s="54"/>
      <c r="BD46" s="54"/>
      <c r="BE46" s="54"/>
      <c r="BF46" s="54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109"/>
      <c r="BT46" s="109"/>
      <c r="BU46" s="109"/>
      <c r="BV46" s="109"/>
      <c r="BW46" s="109"/>
      <c r="BX46" s="109"/>
      <c r="BY46" s="109"/>
      <c r="BZ46" s="109"/>
      <c r="CA46" s="109"/>
      <c r="CB46" s="109"/>
      <c r="CC46" s="109"/>
      <c r="CD46" s="14">
        <f t="shared" si="5"/>
        <v>158</v>
      </c>
      <c r="CE46" s="14">
        <f t="shared" si="6"/>
        <v>1.9750000000000001</v>
      </c>
      <c r="CF46" s="162">
        <f>SUM(CD46/CD52)</f>
        <v>1.2041489791407864E-3</v>
      </c>
    </row>
    <row r="47" spans="1:84">
      <c r="A47" s="21" t="s">
        <v>204</v>
      </c>
      <c r="B47" s="138"/>
      <c r="C47" s="138">
        <v>96</v>
      </c>
      <c r="D47" s="138"/>
      <c r="E47" s="138"/>
      <c r="F47" s="138"/>
      <c r="G47" s="138"/>
      <c r="H47" s="138"/>
      <c r="I47" s="138">
        <v>52</v>
      </c>
      <c r="J47" s="138"/>
      <c r="K47" s="138">
        <v>64</v>
      </c>
      <c r="L47" s="138">
        <v>57</v>
      </c>
      <c r="M47" s="138"/>
      <c r="N47" s="138"/>
      <c r="O47" s="138">
        <v>54</v>
      </c>
      <c r="P47" s="138"/>
      <c r="Q47" s="138">
        <v>50</v>
      </c>
      <c r="R47" s="138"/>
      <c r="S47" s="54">
        <v>124</v>
      </c>
      <c r="T47" s="54"/>
      <c r="U47" s="54"/>
      <c r="V47" s="54"/>
      <c r="W47" s="54"/>
      <c r="X47" s="54">
        <v>45</v>
      </c>
      <c r="Y47" s="54"/>
      <c r="Z47" s="54">
        <v>80</v>
      </c>
      <c r="AA47" s="54">
        <v>36</v>
      </c>
      <c r="AB47" s="54"/>
      <c r="AC47" s="54">
        <v>37</v>
      </c>
      <c r="AD47" s="54">
        <v>137</v>
      </c>
      <c r="AE47" s="54">
        <v>41</v>
      </c>
      <c r="AF47" s="54"/>
      <c r="AG47" s="54">
        <v>43</v>
      </c>
      <c r="AH47" s="54"/>
      <c r="AI47" s="54">
        <v>30</v>
      </c>
      <c r="AJ47" s="54"/>
      <c r="AK47" s="54"/>
      <c r="AL47" s="54"/>
      <c r="AM47" s="54">
        <v>23</v>
      </c>
      <c r="AN47" s="54">
        <v>39</v>
      </c>
      <c r="AO47" s="54">
        <v>42</v>
      </c>
      <c r="AP47" s="54"/>
      <c r="AQ47" s="54">
        <v>42</v>
      </c>
      <c r="AR47" s="54">
        <v>22</v>
      </c>
      <c r="AS47" s="54">
        <v>27</v>
      </c>
      <c r="AT47" s="54">
        <v>75</v>
      </c>
      <c r="AU47" s="54">
        <v>41</v>
      </c>
      <c r="AV47" s="54">
        <v>46</v>
      </c>
      <c r="AW47" s="54">
        <v>36</v>
      </c>
      <c r="AX47" s="54"/>
      <c r="AY47" s="55"/>
      <c r="AZ47" s="54">
        <v>31</v>
      </c>
      <c r="BA47" s="54"/>
      <c r="BB47" s="54"/>
      <c r="BC47" s="54">
        <v>24</v>
      </c>
      <c r="BD47" s="54">
        <v>26</v>
      </c>
      <c r="BE47" s="54">
        <v>26</v>
      </c>
      <c r="BF47" s="54"/>
      <c r="BG47" s="82">
        <v>21</v>
      </c>
      <c r="BH47" s="82">
        <v>11</v>
      </c>
      <c r="BI47" s="82">
        <v>20</v>
      </c>
      <c r="BJ47" s="82">
        <v>10</v>
      </c>
      <c r="BK47" s="82">
        <v>16</v>
      </c>
      <c r="BL47" s="82">
        <v>20</v>
      </c>
      <c r="BM47" s="82">
        <v>24</v>
      </c>
      <c r="BN47" s="82"/>
      <c r="BO47" s="82"/>
      <c r="BP47" s="82">
        <v>13</v>
      </c>
      <c r="BQ47" s="82">
        <v>16</v>
      </c>
      <c r="BR47" s="82"/>
      <c r="BS47" s="109"/>
      <c r="BT47" s="109"/>
      <c r="BU47" s="109">
        <v>2</v>
      </c>
      <c r="BV47" s="109">
        <v>3</v>
      </c>
      <c r="BW47" s="109">
        <v>3</v>
      </c>
      <c r="BX47" s="109">
        <v>3</v>
      </c>
      <c r="BY47" s="109">
        <v>4</v>
      </c>
      <c r="BZ47" s="109">
        <v>6</v>
      </c>
      <c r="CA47" s="109">
        <v>10</v>
      </c>
      <c r="CB47" s="109">
        <v>7</v>
      </c>
      <c r="CC47" s="109"/>
      <c r="CD47" s="14">
        <f t="shared" si="5"/>
        <v>1635</v>
      </c>
      <c r="CE47" s="14">
        <f t="shared" si="6"/>
        <v>20.4375</v>
      </c>
      <c r="CF47" s="162">
        <f>SUM(CD47/CD52)</f>
        <v>1.2460655575285985E-2</v>
      </c>
    </row>
    <row r="48" spans="1:84">
      <c r="A48" s="21" t="s">
        <v>205</v>
      </c>
      <c r="B48" s="138">
        <v>1057</v>
      </c>
      <c r="C48" s="138">
        <v>418</v>
      </c>
      <c r="D48" s="138">
        <v>1051</v>
      </c>
      <c r="E48" s="138">
        <v>1</v>
      </c>
      <c r="F48" s="138">
        <v>181</v>
      </c>
      <c r="G48" s="138">
        <v>66</v>
      </c>
      <c r="H48" s="146">
        <v>70</v>
      </c>
      <c r="I48" s="138">
        <v>236</v>
      </c>
      <c r="J48" s="138">
        <v>110</v>
      </c>
      <c r="K48" s="138">
        <v>158</v>
      </c>
      <c r="L48" s="138">
        <v>51</v>
      </c>
      <c r="M48" s="138">
        <v>214</v>
      </c>
      <c r="N48" s="138">
        <v>55</v>
      </c>
      <c r="O48" s="138">
        <v>114</v>
      </c>
      <c r="P48" s="138">
        <v>403</v>
      </c>
      <c r="Q48" s="138">
        <v>315</v>
      </c>
      <c r="R48" s="138">
        <v>17</v>
      </c>
      <c r="S48" s="54">
        <v>114</v>
      </c>
      <c r="T48" s="54">
        <v>153</v>
      </c>
      <c r="U48" s="54">
        <v>395</v>
      </c>
      <c r="V48" s="54">
        <v>34</v>
      </c>
      <c r="W48" s="54">
        <v>187</v>
      </c>
      <c r="X48" s="54">
        <v>16</v>
      </c>
      <c r="Y48" s="54">
        <v>49</v>
      </c>
      <c r="Z48" s="54">
        <v>195</v>
      </c>
      <c r="AA48" s="54">
        <v>42</v>
      </c>
      <c r="AB48" s="54">
        <v>19</v>
      </c>
      <c r="AC48" s="54">
        <v>137</v>
      </c>
      <c r="AD48" s="54"/>
      <c r="AE48" s="54">
        <v>136</v>
      </c>
      <c r="AF48" s="54">
        <v>92</v>
      </c>
      <c r="AG48" s="54">
        <v>132</v>
      </c>
      <c r="AH48" s="54">
        <v>267</v>
      </c>
      <c r="AI48" s="54"/>
      <c r="AJ48" s="54">
        <v>12</v>
      </c>
      <c r="AK48" s="54"/>
      <c r="AL48" s="54"/>
      <c r="AM48" s="54">
        <v>17</v>
      </c>
      <c r="AN48" s="54">
        <v>37</v>
      </c>
      <c r="AO48" s="54">
        <v>104</v>
      </c>
      <c r="AP48" s="54">
        <v>623</v>
      </c>
      <c r="AQ48" s="54">
        <v>296</v>
      </c>
      <c r="AR48" s="54">
        <v>29</v>
      </c>
      <c r="AS48" s="54">
        <v>36</v>
      </c>
      <c r="AT48" s="54">
        <v>92</v>
      </c>
      <c r="AU48" s="54">
        <v>206</v>
      </c>
      <c r="AV48" s="54">
        <v>504</v>
      </c>
      <c r="AW48" s="54">
        <v>44</v>
      </c>
      <c r="AX48" s="54"/>
      <c r="AY48" s="55">
        <v>188</v>
      </c>
      <c r="AZ48" s="54">
        <v>84</v>
      </c>
      <c r="BA48" s="54"/>
      <c r="BB48" s="54">
        <v>73</v>
      </c>
      <c r="BC48" s="54">
        <v>22</v>
      </c>
      <c r="BD48" s="54">
        <v>51</v>
      </c>
      <c r="BE48" s="54">
        <v>47</v>
      </c>
      <c r="BF48" s="54">
        <v>112</v>
      </c>
      <c r="BG48" s="82"/>
      <c r="BH48" s="82">
        <v>29</v>
      </c>
      <c r="BI48" s="82">
        <v>37</v>
      </c>
      <c r="BJ48" s="82">
        <v>20</v>
      </c>
      <c r="BK48" s="82">
        <v>48</v>
      </c>
      <c r="BL48" s="82"/>
      <c r="BM48" s="82">
        <v>50</v>
      </c>
      <c r="BN48" s="82">
        <v>8</v>
      </c>
      <c r="BO48" s="82">
        <v>73</v>
      </c>
      <c r="BP48" s="82"/>
      <c r="BQ48" s="82">
        <v>19</v>
      </c>
      <c r="BR48" s="82">
        <v>18</v>
      </c>
      <c r="BS48" s="109">
        <v>86</v>
      </c>
      <c r="BT48" s="109"/>
      <c r="BU48" s="109">
        <v>3</v>
      </c>
      <c r="BV48" s="109"/>
      <c r="BW48" s="109"/>
      <c r="BX48" s="109"/>
      <c r="BY48" s="109"/>
      <c r="BZ48" s="109">
        <v>17</v>
      </c>
      <c r="CA48" s="109">
        <v>2</v>
      </c>
      <c r="CB48" s="109">
        <v>4</v>
      </c>
      <c r="CC48" s="109">
        <v>51</v>
      </c>
      <c r="CD48" s="14">
        <f t="shared" si="5"/>
        <v>9527</v>
      </c>
      <c r="CE48" s="14">
        <f t="shared" si="6"/>
        <v>119.08750000000001</v>
      </c>
      <c r="CF48" s="162">
        <f>SUM(CD48/CD52)</f>
        <v>7.2607134963761213E-2</v>
      </c>
    </row>
    <row r="49" spans="1:84">
      <c r="A49" s="21" t="s">
        <v>186</v>
      </c>
      <c r="B49" s="138"/>
      <c r="C49" s="138">
        <v>536</v>
      </c>
      <c r="D49" s="138"/>
      <c r="E49" s="138">
        <v>171</v>
      </c>
      <c r="F49" s="138"/>
      <c r="G49" s="138"/>
      <c r="H49" s="138">
        <v>318</v>
      </c>
      <c r="I49" s="138">
        <v>222</v>
      </c>
      <c r="J49" s="138">
        <v>258</v>
      </c>
      <c r="K49" s="138"/>
      <c r="L49" s="138">
        <v>349</v>
      </c>
      <c r="M49" s="138"/>
      <c r="N49" s="138"/>
      <c r="O49" s="138">
        <v>722</v>
      </c>
      <c r="P49" s="138">
        <v>610</v>
      </c>
      <c r="Q49" s="138">
        <v>103</v>
      </c>
      <c r="R49" s="138">
        <v>490</v>
      </c>
      <c r="S49" s="54">
        <v>141</v>
      </c>
      <c r="T49" s="54"/>
      <c r="U49" s="54"/>
      <c r="V49" s="54"/>
      <c r="W49" s="54"/>
      <c r="X49" s="54"/>
      <c r="Y49" s="54">
        <v>15</v>
      </c>
      <c r="Z49" s="54">
        <v>249</v>
      </c>
      <c r="AA49" s="54"/>
      <c r="AB49" s="54">
        <v>122</v>
      </c>
      <c r="AC49" s="54">
        <v>651</v>
      </c>
      <c r="AD49" s="54">
        <v>160</v>
      </c>
      <c r="AE49" s="54"/>
      <c r="AF49" s="54">
        <v>284</v>
      </c>
      <c r="AG49" s="54">
        <v>62</v>
      </c>
      <c r="AH49" s="54">
        <v>51</v>
      </c>
      <c r="AI49" s="54">
        <v>55</v>
      </c>
      <c r="AJ49" s="54"/>
      <c r="AK49" s="54"/>
      <c r="AL49" s="54">
        <v>287</v>
      </c>
      <c r="AM49" s="54">
        <v>30</v>
      </c>
      <c r="AN49" s="54"/>
      <c r="AO49" s="54"/>
      <c r="AP49" s="54"/>
      <c r="AQ49" s="54">
        <v>590</v>
      </c>
      <c r="AR49" s="54"/>
      <c r="AS49" s="54"/>
      <c r="AT49" s="54"/>
      <c r="AU49" s="54"/>
      <c r="AV49" s="54">
        <v>0</v>
      </c>
      <c r="AW49" s="54">
        <v>249</v>
      </c>
      <c r="AX49" s="54"/>
      <c r="AY49" s="55"/>
      <c r="AZ49" s="54"/>
      <c r="BA49" s="54"/>
      <c r="BB49" s="54">
        <v>90</v>
      </c>
      <c r="BC49" s="54">
        <v>46</v>
      </c>
      <c r="BD49" s="54">
        <v>12</v>
      </c>
      <c r="BE49" s="54">
        <v>5</v>
      </c>
      <c r="BF49" s="54">
        <v>67</v>
      </c>
      <c r="BG49" s="82"/>
      <c r="BH49" s="82"/>
      <c r="BI49" s="82"/>
      <c r="BJ49" s="82">
        <v>2</v>
      </c>
      <c r="BK49" s="82">
        <v>49</v>
      </c>
      <c r="BL49" s="82"/>
      <c r="BM49" s="82"/>
      <c r="BN49" s="82"/>
      <c r="BO49" s="82">
        <v>3</v>
      </c>
      <c r="BP49" s="82">
        <v>95</v>
      </c>
      <c r="BQ49" s="82"/>
      <c r="BR49" s="82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>
        <v>1</v>
      </c>
      <c r="CD49" s="14">
        <f t="shared" si="5"/>
        <v>7095</v>
      </c>
      <c r="CE49" s="14">
        <f t="shared" si="6"/>
        <v>88.6875</v>
      </c>
      <c r="CF49" s="162">
        <f>SUM(CD49/CD52)</f>
        <v>5.4072386120277718E-2</v>
      </c>
    </row>
    <row r="50" spans="1:84">
      <c r="A50" s="21" t="s">
        <v>206</v>
      </c>
      <c r="B50" s="138">
        <v>113</v>
      </c>
      <c r="C50" s="138">
        <v>6</v>
      </c>
      <c r="D50" s="138">
        <v>49</v>
      </c>
      <c r="E50" s="138">
        <v>92</v>
      </c>
      <c r="F50" s="138">
        <v>86</v>
      </c>
      <c r="G50" s="138">
        <v>51</v>
      </c>
      <c r="H50" s="138">
        <v>0</v>
      </c>
      <c r="I50" s="138">
        <v>20</v>
      </c>
      <c r="J50" s="138">
        <v>23</v>
      </c>
      <c r="K50" s="138"/>
      <c r="L50" s="138">
        <v>25</v>
      </c>
      <c r="M50" s="138">
        <v>233</v>
      </c>
      <c r="N50" s="138">
        <v>4</v>
      </c>
      <c r="O50" s="138">
        <v>235</v>
      </c>
      <c r="P50" s="138">
        <v>11</v>
      </c>
      <c r="Q50" s="138">
        <v>101</v>
      </c>
      <c r="R50" s="138">
        <v>7</v>
      </c>
      <c r="S50" s="54">
        <v>47</v>
      </c>
      <c r="T50" s="54">
        <v>1</v>
      </c>
      <c r="U50" s="54">
        <v>4</v>
      </c>
      <c r="V50" s="54">
        <v>2</v>
      </c>
      <c r="W50" s="54"/>
      <c r="X50" s="54">
        <v>47</v>
      </c>
      <c r="Y50" s="54">
        <v>199</v>
      </c>
      <c r="Z50" s="54">
        <v>133</v>
      </c>
      <c r="AA50" s="54">
        <v>50</v>
      </c>
      <c r="AB50" s="54">
        <v>49</v>
      </c>
      <c r="AC50" s="59">
        <v>38</v>
      </c>
      <c r="AD50" s="54">
        <v>105</v>
      </c>
      <c r="AE50" s="54">
        <v>119</v>
      </c>
      <c r="AF50" s="54">
        <v>60</v>
      </c>
      <c r="AG50" s="54">
        <v>15</v>
      </c>
      <c r="AH50" s="54"/>
      <c r="AI50" s="54">
        <v>60</v>
      </c>
      <c r="AJ50" s="54">
        <v>539</v>
      </c>
      <c r="AK50" s="54">
        <v>16</v>
      </c>
      <c r="AL50" s="54"/>
      <c r="AM50" s="54">
        <v>11</v>
      </c>
      <c r="AN50" s="54">
        <v>0</v>
      </c>
      <c r="AO50" s="54">
        <v>19</v>
      </c>
      <c r="AP50" s="54">
        <v>215</v>
      </c>
      <c r="AQ50" s="54"/>
      <c r="AR50" s="54">
        <v>78</v>
      </c>
      <c r="AS50" s="54"/>
      <c r="AT50" s="54">
        <v>191</v>
      </c>
      <c r="AU50" s="54">
        <v>31</v>
      </c>
      <c r="AV50" s="54">
        <v>212</v>
      </c>
      <c r="AW50" s="54"/>
      <c r="AX50" s="54">
        <v>2</v>
      </c>
      <c r="AY50" s="55"/>
      <c r="AZ50" s="54">
        <v>140</v>
      </c>
      <c r="BA50" s="54">
        <v>1451</v>
      </c>
      <c r="BB50" s="54">
        <v>161</v>
      </c>
      <c r="BC50" s="54">
        <v>8</v>
      </c>
      <c r="BD50" s="54"/>
      <c r="BE50" s="54">
        <v>72</v>
      </c>
      <c r="BF50" s="54">
        <v>10</v>
      </c>
      <c r="BG50" s="82">
        <v>75</v>
      </c>
      <c r="BH50" s="82">
        <v>7</v>
      </c>
      <c r="BI50" s="82">
        <v>58</v>
      </c>
      <c r="BJ50" s="82">
        <v>10</v>
      </c>
      <c r="BK50" s="82">
        <v>18</v>
      </c>
      <c r="BL50" s="82">
        <v>52</v>
      </c>
      <c r="BM50" s="82">
        <v>133</v>
      </c>
      <c r="BN50" s="82">
        <v>49</v>
      </c>
      <c r="BO50" s="82"/>
      <c r="BP50" s="90"/>
      <c r="BQ50" s="82">
        <v>176</v>
      </c>
      <c r="BR50" s="82"/>
      <c r="BS50" s="109">
        <v>5</v>
      </c>
      <c r="BT50" s="109">
        <v>20</v>
      </c>
      <c r="BU50" s="109">
        <v>7</v>
      </c>
      <c r="BV50" s="109">
        <v>3</v>
      </c>
      <c r="BW50" s="109"/>
      <c r="BX50" s="109">
        <v>23</v>
      </c>
      <c r="BY50" s="109">
        <v>72</v>
      </c>
      <c r="BZ50" s="109">
        <v>39</v>
      </c>
      <c r="CA50" s="109">
        <v>41</v>
      </c>
      <c r="CB50" s="109">
        <v>38</v>
      </c>
      <c r="CC50" s="109">
        <v>6</v>
      </c>
      <c r="CD50" s="14">
        <f t="shared" si="5"/>
        <v>5973</v>
      </c>
      <c r="CE50" s="14">
        <f t="shared" si="6"/>
        <v>74.662499999999994</v>
      </c>
      <c r="CF50" s="162">
        <f>SUM(CD50/CD52)</f>
        <v>4.5521404129164028E-2</v>
      </c>
    </row>
    <row r="51" spans="1:84">
      <c r="A51" s="21" t="s">
        <v>207</v>
      </c>
      <c r="B51" s="140"/>
      <c r="C51" s="140">
        <v>3297</v>
      </c>
      <c r="D51" s="140">
        <v>3739</v>
      </c>
      <c r="E51" s="140">
        <v>897</v>
      </c>
      <c r="F51" s="140">
        <v>1155</v>
      </c>
      <c r="G51" s="140">
        <v>587</v>
      </c>
      <c r="H51" s="140">
        <v>1629</v>
      </c>
      <c r="I51" s="140">
        <v>1497</v>
      </c>
      <c r="J51" s="138">
        <v>846</v>
      </c>
      <c r="K51" s="140">
        <v>717</v>
      </c>
      <c r="L51" s="140">
        <v>1413</v>
      </c>
      <c r="M51" s="138"/>
      <c r="N51" s="140">
        <v>1078</v>
      </c>
      <c r="O51" s="140">
        <v>1825</v>
      </c>
      <c r="P51" s="140">
        <v>1559</v>
      </c>
      <c r="Q51" s="140">
        <v>976</v>
      </c>
      <c r="R51" s="140"/>
      <c r="S51" s="55">
        <v>428</v>
      </c>
      <c r="T51" s="55">
        <v>373</v>
      </c>
      <c r="U51" s="55">
        <v>1182</v>
      </c>
      <c r="V51" s="55">
        <v>525</v>
      </c>
      <c r="W51" s="54"/>
      <c r="X51" s="54">
        <v>693</v>
      </c>
      <c r="Y51" s="55">
        <v>22</v>
      </c>
      <c r="Z51" s="54">
        <v>2137</v>
      </c>
      <c r="AA51" s="55">
        <v>307</v>
      </c>
      <c r="AB51" s="55">
        <v>636</v>
      </c>
      <c r="AC51" s="54">
        <v>1006</v>
      </c>
      <c r="AD51" s="55">
        <v>931</v>
      </c>
      <c r="AE51" s="55">
        <v>937</v>
      </c>
      <c r="AF51" s="55">
        <v>761</v>
      </c>
      <c r="AG51" s="55">
        <v>369</v>
      </c>
      <c r="AH51" s="55">
        <v>621</v>
      </c>
      <c r="AI51" s="55">
        <v>343</v>
      </c>
      <c r="AJ51" s="55"/>
      <c r="AK51" s="55">
        <v>721</v>
      </c>
      <c r="AL51" s="55">
        <v>106</v>
      </c>
      <c r="AM51" s="55">
        <v>315</v>
      </c>
      <c r="AN51" s="55">
        <v>355</v>
      </c>
      <c r="AO51" s="55">
        <v>604</v>
      </c>
      <c r="AP51" s="54">
        <v>1722</v>
      </c>
      <c r="AQ51" s="55">
        <v>918</v>
      </c>
      <c r="AR51" s="55">
        <v>137</v>
      </c>
      <c r="AS51" s="55">
        <v>203</v>
      </c>
      <c r="AT51" s="55">
        <v>942</v>
      </c>
      <c r="AU51" s="54">
        <v>1573</v>
      </c>
      <c r="AV51" s="55">
        <v>1917</v>
      </c>
      <c r="AW51" s="55">
        <v>454</v>
      </c>
      <c r="AX51" s="55">
        <v>510</v>
      </c>
      <c r="AY51" s="55"/>
      <c r="AZ51" s="55">
        <v>402</v>
      </c>
      <c r="BA51" s="55">
        <v>1140</v>
      </c>
      <c r="BB51" s="55">
        <v>435</v>
      </c>
      <c r="BC51" s="55">
        <v>285</v>
      </c>
      <c r="BD51" s="55">
        <v>505</v>
      </c>
      <c r="BE51" s="55">
        <v>133</v>
      </c>
      <c r="BF51" s="55">
        <v>248</v>
      </c>
      <c r="BG51" s="84">
        <v>248</v>
      </c>
      <c r="BH51" s="84">
        <v>179</v>
      </c>
      <c r="BI51" s="84">
        <v>187</v>
      </c>
      <c r="BJ51" s="84">
        <v>41</v>
      </c>
      <c r="BK51" s="84">
        <v>176</v>
      </c>
      <c r="BL51" s="84">
        <v>183</v>
      </c>
      <c r="BM51" s="84"/>
      <c r="BN51" s="84">
        <v>113</v>
      </c>
      <c r="BO51" s="84">
        <v>200</v>
      </c>
      <c r="BP51" s="84">
        <v>195</v>
      </c>
      <c r="BQ51" s="84">
        <v>310</v>
      </c>
      <c r="BR51" s="84">
        <v>158</v>
      </c>
      <c r="BS51" s="113">
        <v>271</v>
      </c>
      <c r="BT51" s="113"/>
      <c r="BU51" s="113"/>
      <c r="BV51" s="113"/>
      <c r="BW51" s="113"/>
      <c r="BX51" s="113"/>
      <c r="BY51" s="113"/>
      <c r="BZ51" s="113"/>
      <c r="CA51" s="113">
        <v>20</v>
      </c>
      <c r="CB51" s="113">
        <v>49</v>
      </c>
      <c r="CC51" s="113">
        <v>86</v>
      </c>
      <c r="CD51" s="14">
        <f t="shared" si="5"/>
        <v>48527</v>
      </c>
      <c r="CE51" s="14">
        <f t="shared" si="6"/>
        <v>606.58749999999998</v>
      </c>
      <c r="CF51" s="162">
        <f>SUM(CD51/CD52)</f>
        <v>0.36983378171370213</v>
      </c>
    </row>
    <row r="52" spans="1:84" ht="15" thickBot="1">
      <c r="A52" s="20" t="s">
        <v>208</v>
      </c>
      <c r="B52" s="142">
        <f t="shared" ref="B52:BM52" si="14">SUM(B41:B51)</f>
        <v>4999</v>
      </c>
      <c r="C52" s="142">
        <f t="shared" si="14"/>
        <v>8812</v>
      </c>
      <c r="D52" s="142">
        <f t="shared" si="14"/>
        <v>8087</v>
      </c>
      <c r="E52" s="142">
        <f t="shared" si="14"/>
        <v>2422</v>
      </c>
      <c r="F52" s="142">
        <f t="shared" si="14"/>
        <v>2977</v>
      </c>
      <c r="G52" s="142">
        <f t="shared" si="14"/>
        <v>1310</v>
      </c>
      <c r="H52" s="142">
        <f t="shared" si="14"/>
        <v>3376</v>
      </c>
      <c r="I52" s="142">
        <f t="shared" si="14"/>
        <v>3302</v>
      </c>
      <c r="J52" s="142">
        <f t="shared" si="14"/>
        <v>2357</v>
      </c>
      <c r="K52" s="142">
        <f t="shared" si="14"/>
        <v>1594</v>
      </c>
      <c r="L52" s="142">
        <f t="shared" si="14"/>
        <v>2908</v>
      </c>
      <c r="M52" s="142">
        <f t="shared" si="14"/>
        <v>1735</v>
      </c>
      <c r="N52" s="142">
        <f t="shared" si="14"/>
        <v>2197</v>
      </c>
      <c r="O52" s="142">
        <f t="shared" si="14"/>
        <v>4112</v>
      </c>
      <c r="P52" s="142">
        <f t="shared" si="14"/>
        <v>4110</v>
      </c>
      <c r="Q52" s="142">
        <f t="shared" si="14"/>
        <v>2126</v>
      </c>
      <c r="R52" s="142">
        <f t="shared" si="14"/>
        <v>2045</v>
      </c>
      <c r="S52" s="56">
        <f t="shared" si="14"/>
        <v>1240</v>
      </c>
      <c r="T52" s="56">
        <f t="shared" si="14"/>
        <v>1042</v>
      </c>
      <c r="U52" s="56">
        <f t="shared" si="14"/>
        <v>2667</v>
      </c>
      <c r="V52" s="56">
        <f t="shared" si="14"/>
        <v>1287</v>
      </c>
      <c r="W52" s="56">
        <f t="shared" si="14"/>
        <v>1660</v>
      </c>
      <c r="X52" s="56">
        <f t="shared" si="14"/>
        <v>1468</v>
      </c>
      <c r="Y52" s="56">
        <f t="shared" si="14"/>
        <v>1006</v>
      </c>
      <c r="Z52" s="56">
        <f t="shared" si="14"/>
        <v>4041</v>
      </c>
      <c r="AA52" s="56">
        <f t="shared" si="14"/>
        <v>760</v>
      </c>
      <c r="AB52" s="56">
        <f t="shared" si="14"/>
        <v>1453</v>
      </c>
      <c r="AC52" s="56">
        <f t="shared" si="14"/>
        <v>2557</v>
      </c>
      <c r="AD52" s="56">
        <f t="shared" si="14"/>
        <v>2033</v>
      </c>
      <c r="AE52" s="56">
        <f t="shared" si="14"/>
        <v>2180</v>
      </c>
      <c r="AF52" s="56">
        <f t="shared" si="14"/>
        <v>1759</v>
      </c>
      <c r="AG52" s="56">
        <f t="shared" si="14"/>
        <v>1474</v>
      </c>
      <c r="AH52" s="56">
        <f t="shared" si="14"/>
        <v>1371</v>
      </c>
      <c r="AI52" s="56">
        <f t="shared" si="14"/>
        <v>1012</v>
      </c>
      <c r="AJ52" s="56">
        <f t="shared" si="14"/>
        <v>896</v>
      </c>
      <c r="AK52" s="56">
        <f t="shared" si="14"/>
        <v>1672</v>
      </c>
      <c r="AL52" s="56">
        <f t="shared" si="14"/>
        <v>1356</v>
      </c>
      <c r="AM52" s="56">
        <f t="shared" si="14"/>
        <v>765</v>
      </c>
      <c r="AN52" s="56">
        <f t="shared" si="14"/>
        <v>939</v>
      </c>
      <c r="AO52" s="56">
        <f t="shared" si="14"/>
        <v>1458</v>
      </c>
      <c r="AP52" s="56">
        <f t="shared" si="14"/>
        <v>3296</v>
      </c>
      <c r="AQ52" s="56">
        <f t="shared" si="14"/>
        <v>3638</v>
      </c>
      <c r="AR52" s="56">
        <f t="shared" si="14"/>
        <v>472</v>
      </c>
      <c r="AS52" s="56">
        <f t="shared" si="14"/>
        <v>478</v>
      </c>
      <c r="AT52" s="56">
        <f t="shared" si="14"/>
        <v>1963</v>
      </c>
      <c r="AU52" s="56">
        <f t="shared" si="14"/>
        <v>3155</v>
      </c>
      <c r="AV52" s="56">
        <f t="shared" si="14"/>
        <v>3979</v>
      </c>
      <c r="AW52" s="56">
        <f t="shared" si="14"/>
        <v>1154</v>
      </c>
      <c r="AX52" s="56">
        <f t="shared" si="14"/>
        <v>1267</v>
      </c>
      <c r="AY52" s="56">
        <f t="shared" si="14"/>
        <v>1140</v>
      </c>
      <c r="AZ52" s="56">
        <f t="shared" si="14"/>
        <v>1070</v>
      </c>
      <c r="BA52" s="56">
        <f t="shared" si="14"/>
        <v>2591</v>
      </c>
      <c r="BB52" s="56">
        <f t="shared" si="14"/>
        <v>1282</v>
      </c>
      <c r="BC52" s="56">
        <f t="shared" si="14"/>
        <v>686</v>
      </c>
      <c r="BD52" s="56">
        <f t="shared" si="14"/>
        <v>1077</v>
      </c>
      <c r="BE52" s="56">
        <f t="shared" si="14"/>
        <v>448</v>
      </c>
      <c r="BF52" s="56">
        <f t="shared" si="14"/>
        <v>952</v>
      </c>
      <c r="BG52" s="86">
        <f t="shared" si="14"/>
        <v>595</v>
      </c>
      <c r="BH52" s="86">
        <f t="shared" si="14"/>
        <v>516</v>
      </c>
      <c r="BI52" s="86">
        <f t="shared" si="14"/>
        <v>614</v>
      </c>
      <c r="BJ52" s="86">
        <f t="shared" si="14"/>
        <v>299</v>
      </c>
      <c r="BK52" s="86">
        <f t="shared" si="14"/>
        <v>545</v>
      </c>
      <c r="BL52" s="86">
        <f t="shared" si="14"/>
        <v>352</v>
      </c>
      <c r="BM52" s="86">
        <f t="shared" si="14"/>
        <v>422</v>
      </c>
      <c r="BN52" s="86">
        <f t="shared" ref="BN52:CC52" si="15">SUM(BN41:BN51)</f>
        <v>581</v>
      </c>
      <c r="BO52" s="86">
        <f t="shared" si="15"/>
        <v>549</v>
      </c>
      <c r="BP52" s="86">
        <f t="shared" si="15"/>
        <v>433</v>
      </c>
      <c r="BQ52" s="86">
        <f t="shared" si="15"/>
        <v>723</v>
      </c>
      <c r="BR52" s="86">
        <f t="shared" si="15"/>
        <v>585</v>
      </c>
      <c r="BS52" s="111">
        <f>SUM(BS41:BS51)</f>
        <v>595</v>
      </c>
      <c r="BT52" s="111">
        <f t="shared" si="15"/>
        <v>59</v>
      </c>
      <c r="BU52" s="111">
        <f t="shared" si="15"/>
        <v>36</v>
      </c>
      <c r="BV52" s="111">
        <f t="shared" si="15"/>
        <v>22</v>
      </c>
      <c r="BW52" s="111">
        <f t="shared" si="15"/>
        <v>73</v>
      </c>
      <c r="BX52" s="111">
        <f t="shared" si="15"/>
        <v>58</v>
      </c>
      <c r="BY52" s="111">
        <f t="shared" si="15"/>
        <v>204</v>
      </c>
      <c r="BZ52" s="111">
        <f t="shared" si="15"/>
        <v>121</v>
      </c>
      <c r="CA52" s="111">
        <f t="shared" si="15"/>
        <v>82</v>
      </c>
      <c r="CB52" s="111">
        <f t="shared" si="15"/>
        <v>239</v>
      </c>
      <c r="CC52" s="111">
        <f t="shared" si="15"/>
        <v>297</v>
      </c>
      <c r="CD52" s="14">
        <f t="shared" si="5"/>
        <v>131213</v>
      </c>
      <c r="CE52" s="14">
        <f t="shared" si="6"/>
        <v>1640.1624999999999</v>
      </c>
      <c r="CF52" s="160"/>
    </row>
    <row r="53" spans="1:84" ht="15" thickTop="1">
      <c r="A53" s="20"/>
      <c r="B53" s="145"/>
      <c r="C53" s="145"/>
      <c r="D53" s="145"/>
      <c r="E53" s="145"/>
      <c r="F53" s="145"/>
      <c r="G53" s="145"/>
      <c r="H53" s="145"/>
      <c r="I53" s="145"/>
      <c r="J53" s="145"/>
      <c r="K53" s="138"/>
      <c r="L53" s="138"/>
      <c r="M53" s="138"/>
      <c r="N53" s="138"/>
      <c r="O53" s="138"/>
      <c r="P53" s="138"/>
      <c r="Q53" s="138"/>
      <c r="R53" s="143"/>
      <c r="S53" s="57"/>
      <c r="T53" s="60"/>
      <c r="U53" s="54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7"/>
      <c r="BE53" s="57"/>
      <c r="BF53" s="57"/>
      <c r="BG53" s="89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115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4"/>
      <c r="CE53" s="14"/>
      <c r="CF53" s="160"/>
    </row>
    <row r="54" spans="1:84" ht="15" thickBot="1">
      <c r="A54" s="20" t="s">
        <v>209</v>
      </c>
      <c r="B54" s="137">
        <f t="shared" ref="B54:BL54" si="16">SUM(B38-B52)</f>
        <v>397</v>
      </c>
      <c r="C54" s="137">
        <f t="shared" si="16"/>
        <v>1328</v>
      </c>
      <c r="D54" s="142">
        <f t="shared" si="16"/>
        <v>1424</v>
      </c>
      <c r="E54" s="137">
        <f t="shared" si="16"/>
        <v>752</v>
      </c>
      <c r="F54" s="142">
        <f t="shared" si="16"/>
        <v>197</v>
      </c>
      <c r="G54" s="142">
        <f t="shared" si="16"/>
        <v>408</v>
      </c>
      <c r="H54" s="142">
        <f t="shared" si="16"/>
        <v>459</v>
      </c>
      <c r="I54" s="142">
        <f t="shared" si="16"/>
        <v>504</v>
      </c>
      <c r="J54" s="142">
        <f t="shared" si="16"/>
        <v>698</v>
      </c>
      <c r="K54" s="142">
        <f t="shared" si="16"/>
        <v>455</v>
      </c>
      <c r="L54" s="142">
        <f t="shared" si="16"/>
        <v>653</v>
      </c>
      <c r="M54" s="142">
        <f t="shared" si="16"/>
        <v>274</v>
      </c>
      <c r="N54" s="142">
        <f t="shared" si="16"/>
        <v>179</v>
      </c>
      <c r="O54" s="142">
        <f t="shared" si="16"/>
        <v>245</v>
      </c>
      <c r="P54" s="142">
        <f t="shared" si="16"/>
        <v>320</v>
      </c>
      <c r="Q54" s="142">
        <f t="shared" si="16"/>
        <v>297</v>
      </c>
      <c r="R54" s="142">
        <f t="shared" si="16"/>
        <v>435</v>
      </c>
      <c r="S54" s="56">
        <f t="shared" si="16"/>
        <v>288</v>
      </c>
      <c r="T54" s="56">
        <f t="shared" si="16"/>
        <v>49</v>
      </c>
      <c r="U54" s="56">
        <f t="shared" si="16"/>
        <v>149</v>
      </c>
      <c r="V54" s="56">
        <f t="shared" si="16"/>
        <v>135</v>
      </c>
      <c r="W54" s="56">
        <f t="shared" si="16"/>
        <v>234</v>
      </c>
      <c r="X54" s="56">
        <f t="shared" si="16"/>
        <v>259</v>
      </c>
      <c r="Y54" s="56">
        <f t="shared" si="16"/>
        <v>159</v>
      </c>
      <c r="Z54" s="56">
        <f t="shared" si="16"/>
        <v>771</v>
      </c>
      <c r="AA54" s="56">
        <f t="shared" si="16"/>
        <v>146</v>
      </c>
      <c r="AB54" s="56">
        <f t="shared" si="16"/>
        <v>454</v>
      </c>
      <c r="AC54" s="56">
        <f t="shared" si="16"/>
        <v>-779</v>
      </c>
      <c r="AD54" s="56">
        <f t="shared" si="16"/>
        <v>97</v>
      </c>
      <c r="AE54" s="56">
        <f t="shared" si="16"/>
        <v>36</v>
      </c>
      <c r="AF54" s="56">
        <f t="shared" si="16"/>
        <v>255</v>
      </c>
      <c r="AG54" s="56">
        <f t="shared" si="16"/>
        <v>153</v>
      </c>
      <c r="AH54" s="56">
        <f t="shared" si="16"/>
        <v>365</v>
      </c>
      <c r="AI54" s="56">
        <f t="shared" si="16"/>
        <v>193</v>
      </c>
      <c r="AJ54" s="56">
        <f t="shared" si="16"/>
        <v>-30</v>
      </c>
      <c r="AK54" s="56">
        <f t="shared" si="16"/>
        <v>267</v>
      </c>
      <c r="AL54" s="56">
        <f t="shared" si="16"/>
        <v>-27</v>
      </c>
      <c r="AM54" s="56">
        <f t="shared" si="16"/>
        <v>72</v>
      </c>
      <c r="AN54" s="56">
        <f t="shared" si="16"/>
        <v>188</v>
      </c>
      <c r="AO54" s="56">
        <f t="shared" si="16"/>
        <v>502</v>
      </c>
      <c r="AP54" s="56">
        <f t="shared" si="16"/>
        <v>-86</v>
      </c>
      <c r="AQ54" s="56">
        <f t="shared" si="16"/>
        <v>555</v>
      </c>
      <c r="AR54" s="56">
        <v>37</v>
      </c>
      <c r="AS54" s="56">
        <f t="shared" si="16"/>
        <v>129</v>
      </c>
      <c r="AT54" s="56">
        <f t="shared" si="16"/>
        <v>-232</v>
      </c>
      <c r="AU54" s="56">
        <f t="shared" si="16"/>
        <v>185</v>
      </c>
      <c r="AV54" s="56">
        <f t="shared" si="16"/>
        <v>-197</v>
      </c>
      <c r="AW54" s="56">
        <f t="shared" si="16"/>
        <v>84</v>
      </c>
      <c r="AX54" s="56">
        <f t="shared" si="16"/>
        <v>72</v>
      </c>
      <c r="AY54" s="56">
        <f t="shared" si="16"/>
        <v>367</v>
      </c>
      <c r="AZ54" s="56">
        <f t="shared" si="16"/>
        <v>127</v>
      </c>
      <c r="BA54" s="56">
        <f t="shared" si="16"/>
        <v>233</v>
      </c>
      <c r="BB54" s="56">
        <f t="shared" si="16"/>
        <v>52</v>
      </c>
      <c r="BC54" s="56">
        <f>SUM(BC38-BC52)</f>
        <v>73</v>
      </c>
      <c r="BD54" s="56">
        <f>SUM(BD38-BD52)</f>
        <v>206</v>
      </c>
      <c r="BE54" s="56">
        <f>SUM(BE38-BE52)</f>
        <v>157</v>
      </c>
      <c r="BF54" s="56">
        <f>SUM(BF38-BF52)</f>
        <v>139</v>
      </c>
      <c r="BG54" s="86">
        <f t="shared" si="16"/>
        <v>67</v>
      </c>
      <c r="BH54" s="86">
        <f t="shared" si="16"/>
        <v>280</v>
      </c>
      <c r="BI54" s="86">
        <f t="shared" si="16"/>
        <v>134</v>
      </c>
      <c r="BJ54" s="86">
        <f t="shared" si="16"/>
        <v>63</v>
      </c>
      <c r="BK54" s="86">
        <f t="shared" si="16"/>
        <v>-10</v>
      </c>
      <c r="BL54" s="86">
        <f t="shared" si="16"/>
        <v>114</v>
      </c>
      <c r="BM54" s="86">
        <f>SUM(BM38-BM52)</f>
        <v>90</v>
      </c>
      <c r="BN54" s="86">
        <f>SUM(BN38-BN52)</f>
        <v>227</v>
      </c>
      <c r="BO54" s="86">
        <f>SUM(BO38-BO52)</f>
        <v>156</v>
      </c>
      <c r="BP54" s="86">
        <f>SUM(BP38-BP52)</f>
        <v>140</v>
      </c>
      <c r="BQ54" s="86">
        <f>SUM(BQ38-BQ52)</f>
        <v>119</v>
      </c>
      <c r="BR54" s="86">
        <f t="shared" ref="BR54:CC54" si="17">SUM(BR38-BR52)</f>
        <v>-33</v>
      </c>
      <c r="BS54" s="111">
        <f>SUM(BS38-BS52)</f>
        <v>79</v>
      </c>
      <c r="BT54" s="111">
        <f t="shared" si="17"/>
        <v>30</v>
      </c>
      <c r="BU54" s="111">
        <f t="shared" si="17"/>
        <v>13</v>
      </c>
      <c r="BV54" s="111">
        <f t="shared" si="17"/>
        <v>3</v>
      </c>
      <c r="BW54" s="111">
        <f t="shared" si="17"/>
        <v>2</v>
      </c>
      <c r="BX54" s="111">
        <f t="shared" si="17"/>
        <v>9</v>
      </c>
      <c r="BY54" s="111">
        <f t="shared" si="17"/>
        <v>-12</v>
      </c>
      <c r="BZ54" s="111">
        <f t="shared" si="17"/>
        <v>-6</v>
      </c>
      <c r="CA54" s="111">
        <f t="shared" si="17"/>
        <v>-24</v>
      </c>
      <c r="CB54" s="111">
        <f t="shared" si="17"/>
        <v>16</v>
      </c>
      <c r="CC54" s="111">
        <f t="shared" si="17"/>
        <v>37</v>
      </c>
      <c r="CD54" s="14">
        <f t="shared" ref="CD54" si="18">SUM(B54:CC54)</f>
        <v>16356</v>
      </c>
      <c r="CE54" s="14">
        <f t="shared" ref="CE54" si="19">SUM(CD54)/80</f>
        <v>204.45</v>
      </c>
      <c r="CF54" s="160"/>
    </row>
    <row r="55" spans="1:84" ht="15" thickTop="1">
      <c r="A55" s="20"/>
      <c r="B55" s="137"/>
      <c r="C55" s="137"/>
      <c r="D55" s="145"/>
      <c r="E55" s="137"/>
      <c r="F55" s="145"/>
      <c r="G55" s="145"/>
      <c r="H55" s="145"/>
      <c r="I55" s="145"/>
      <c r="J55" s="145"/>
      <c r="K55" s="138"/>
      <c r="L55" s="138"/>
      <c r="M55" s="138"/>
      <c r="N55" s="138"/>
      <c r="O55" s="138"/>
      <c r="P55" s="138"/>
      <c r="Q55" s="138"/>
      <c r="R55" s="143"/>
      <c r="S55" s="57"/>
      <c r="T55" s="60"/>
      <c r="U55" s="57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7"/>
      <c r="BE55" s="57"/>
      <c r="BF55" s="57"/>
      <c r="BG55" s="89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115"/>
      <c r="BT55" s="109"/>
      <c r="BU55" s="109"/>
      <c r="BV55" s="109"/>
      <c r="BW55" s="109"/>
      <c r="BX55" s="109"/>
      <c r="BY55" s="109"/>
      <c r="BZ55" s="109"/>
      <c r="CA55" s="109"/>
      <c r="CB55" s="109"/>
      <c r="CC55" s="109"/>
      <c r="CD55" s="14"/>
      <c r="CE55" s="14"/>
      <c r="CF55" s="160"/>
    </row>
    <row r="56" spans="1:84">
      <c r="A56" s="21" t="s">
        <v>210</v>
      </c>
      <c r="B56" s="138">
        <v>489</v>
      </c>
      <c r="C56" s="138">
        <v>2263</v>
      </c>
      <c r="D56" s="138">
        <v>903</v>
      </c>
      <c r="E56" s="138">
        <v>217</v>
      </c>
      <c r="F56" s="138">
        <v>441</v>
      </c>
      <c r="G56" s="138">
        <v>133</v>
      </c>
      <c r="H56" s="138">
        <v>284</v>
      </c>
      <c r="I56" s="138">
        <v>167</v>
      </c>
      <c r="J56" s="138">
        <v>225</v>
      </c>
      <c r="K56" s="138">
        <v>212</v>
      </c>
      <c r="L56" s="138">
        <v>287</v>
      </c>
      <c r="M56" s="138">
        <v>127</v>
      </c>
      <c r="N56" s="138">
        <v>180</v>
      </c>
      <c r="O56" s="138">
        <v>182</v>
      </c>
      <c r="P56" s="138">
        <v>158</v>
      </c>
      <c r="Q56" s="138">
        <v>127</v>
      </c>
      <c r="R56" s="146">
        <v>208</v>
      </c>
      <c r="S56" s="54">
        <v>74</v>
      </c>
      <c r="T56" s="59">
        <v>62</v>
      </c>
      <c r="U56" s="54">
        <v>325</v>
      </c>
      <c r="V56" s="54">
        <v>99</v>
      </c>
      <c r="W56" s="54">
        <v>111</v>
      </c>
      <c r="X56" s="54">
        <v>142</v>
      </c>
      <c r="Y56" s="54">
        <v>59</v>
      </c>
      <c r="Z56" s="54">
        <v>312</v>
      </c>
      <c r="AA56" s="54">
        <v>67</v>
      </c>
      <c r="AB56" s="54">
        <v>150</v>
      </c>
      <c r="AC56" s="54">
        <v>147</v>
      </c>
      <c r="AD56" s="54">
        <v>69</v>
      </c>
      <c r="AE56" s="54">
        <v>124</v>
      </c>
      <c r="AF56" s="54">
        <v>93</v>
      </c>
      <c r="AG56" s="54">
        <v>66</v>
      </c>
      <c r="AH56" s="54">
        <v>67</v>
      </c>
      <c r="AI56" s="54">
        <v>56</v>
      </c>
      <c r="AJ56" s="54"/>
      <c r="AK56" s="54">
        <v>290</v>
      </c>
      <c r="AL56" s="54">
        <v>20</v>
      </c>
      <c r="AM56" s="54">
        <v>53</v>
      </c>
      <c r="AN56" s="54">
        <v>59</v>
      </c>
      <c r="AO56" s="54">
        <v>109</v>
      </c>
      <c r="AP56" s="54">
        <v>248</v>
      </c>
      <c r="AQ56" s="54">
        <v>432</v>
      </c>
      <c r="AR56" s="54">
        <v>36</v>
      </c>
      <c r="AS56" s="54">
        <v>38</v>
      </c>
      <c r="AT56" s="54">
        <v>206</v>
      </c>
      <c r="AU56" s="59">
        <v>395</v>
      </c>
      <c r="AV56" s="54">
        <v>539</v>
      </c>
      <c r="AW56" s="54">
        <v>85</v>
      </c>
      <c r="AX56" s="54">
        <v>100</v>
      </c>
      <c r="AY56" s="54">
        <v>115</v>
      </c>
      <c r="AZ56" s="54">
        <v>80</v>
      </c>
      <c r="BA56" s="54"/>
      <c r="BB56" s="54">
        <v>39</v>
      </c>
      <c r="BC56" s="54">
        <v>72</v>
      </c>
      <c r="BD56" s="54">
        <v>87</v>
      </c>
      <c r="BE56" s="54">
        <v>29</v>
      </c>
      <c r="BF56" s="54">
        <v>81</v>
      </c>
      <c r="BG56" s="82">
        <v>67</v>
      </c>
      <c r="BH56" s="82">
        <v>30</v>
      </c>
      <c r="BI56" s="82">
        <v>55</v>
      </c>
      <c r="BJ56" s="82">
        <v>45</v>
      </c>
      <c r="BK56" s="82">
        <v>38</v>
      </c>
      <c r="BL56" s="82">
        <v>49</v>
      </c>
      <c r="BM56" s="82">
        <v>36</v>
      </c>
      <c r="BN56" s="82">
        <v>34</v>
      </c>
      <c r="BO56" s="82">
        <v>74</v>
      </c>
      <c r="BP56" s="82">
        <v>46</v>
      </c>
      <c r="BQ56" s="82">
        <v>50</v>
      </c>
      <c r="BR56" s="82">
        <v>47</v>
      </c>
      <c r="BS56" s="109">
        <v>33</v>
      </c>
      <c r="BT56" s="109">
        <v>2</v>
      </c>
      <c r="BU56" s="109">
        <v>6</v>
      </c>
      <c r="BV56" s="109">
        <v>2</v>
      </c>
      <c r="BW56" s="109">
        <v>7</v>
      </c>
      <c r="BX56" s="109">
        <v>0</v>
      </c>
      <c r="BY56" s="109">
        <v>26</v>
      </c>
      <c r="BZ56" s="109">
        <v>0</v>
      </c>
      <c r="CA56" s="109"/>
      <c r="CB56" s="109">
        <v>22</v>
      </c>
      <c r="CC56" s="109">
        <v>29</v>
      </c>
      <c r="CD56" s="14">
        <f t="shared" si="5"/>
        <v>12437</v>
      </c>
      <c r="CE56" s="14">
        <f t="shared" si="6"/>
        <v>155.46250000000001</v>
      </c>
      <c r="CF56" s="160"/>
    </row>
    <row r="57" spans="1:84" ht="15" thickBot="1">
      <c r="A57" s="20" t="s">
        <v>211</v>
      </c>
      <c r="B57" s="142">
        <f t="shared" ref="B57:G57" si="20">SUM(B54-B56)</f>
        <v>-92</v>
      </c>
      <c r="C57" s="142">
        <f t="shared" si="20"/>
        <v>-935</v>
      </c>
      <c r="D57" s="142">
        <f t="shared" si="20"/>
        <v>521</v>
      </c>
      <c r="E57" s="142">
        <f t="shared" si="20"/>
        <v>535</v>
      </c>
      <c r="F57" s="142">
        <f t="shared" si="20"/>
        <v>-244</v>
      </c>
      <c r="G57" s="142">
        <f t="shared" si="20"/>
        <v>275</v>
      </c>
      <c r="H57" s="142">
        <f>SUM(H54-H56)</f>
        <v>175</v>
      </c>
      <c r="I57" s="142">
        <f>SUM(I54-I56)</f>
        <v>337</v>
      </c>
      <c r="J57" s="142">
        <f>SUM(J54-J56)</f>
        <v>473</v>
      </c>
      <c r="K57" s="142">
        <f t="shared" ref="K57:S57" si="21">SUM(K38-K52-K56)</f>
        <v>243</v>
      </c>
      <c r="L57" s="142">
        <f t="shared" si="21"/>
        <v>366</v>
      </c>
      <c r="M57" s="142">
        <f t="shared" si="21"/>
        <v>147</v>
      </c>
      <c r="N57" s="142">
        <f t="shared" si="21"/>
        <v>-1</v>
      </c>
      <c r="O57" s="142">
        <f t="shared" si="21"/>
        <v>63</v>
      </c>
      <c r="P57" s="142">
        <f t="shared" si="21"/>
        <v>162</v>
      </c>
      <c r="Q57" s="142">
        <f t="shared" si="21"/>
        <v>170</v>
      </c>
      <c r="R57" s="142">
        <f t="shared" si="21"/>
        <v>227</v>
      </c>
      <c r="S57" s="56">
        <f t="shared" si="21"/>
        <v>214</v>
      </c>
      <c r="T57" s="56">
        <f>SUM(T54-T56)</f>
        <v>-13</v>
      </c>
      <c r="U57" s="56">
        <f>SUM(U54-U56)</f>
        <v>-176</v>
      </c>
      <c r="V57" s="56">
        <f>SUM(V54-V56)</f>
        <v>36</v>
      </c>
      <c r="W57" s="56">
        <f>SUM(W54-W56)</f>
        <v>123</v>
      </c>
      <c r="X57" s="56">
        <f>SUM(X54-X56)</f>
        <v>117</v>
      </c>
      <c r="Y57" s="56">
        <f t="shared" ref="Y57:CC57" si="22">SUM(Y38-Y52-Y56)</f>
        <v>100</v>
      </c>
      <c r="Z57" s="56">
        <f t="shared" si="22"/>
        <v>459</v>
      </c>
      <c r="AA57" s="56">
        <f t="shared" si="22"/>
        <v>79</v>
      </c>
      <c r="AB57" s="56">
        <f t="shared" si="22"/>
        <v>304</v>
      </c>
      <c r="AC57" s="56">
        <f t="shared" si="22"/>
        <v>-926</v>
      </c>
      <c r="AD57" s="56">
        <f t="shared" si="22"/>
        <v>28</v>
      </c>
      <c r="AE57" s="56">
        <f t="shared" si="22"/>
        <v>-88</v>
      </c>
      <c r="AF57" s="56">
        <f t="shared" si="22"/>
        <v>162</v>
      </c>
      <c r="AG57" s="56">
        <f t="shared" si="22"/>
        <v>87</v>
      </c>
      <c r="AH57" s="56">
        <f t="shared" si="22"/>
        <v>298</v>
      </c>
      <c r="AI57" s="56">
        <f t="shared" si="22"/>
        <v>137</v>
      </c>
      <c r="AJ57" s="56">
        <f t="shared" si="22"/>
        <v>-30</v>
      </c>
      <c r="AK57" s="56">
        <f t="shared" si="22"/>
        <v>-23</v>
      </c>
      <c r="AL57" s="56"/>
      <c r="AM57" s="56">
        <f t="shared" si="22"/>
        <v>19</v>
      </c>
      <c r="AN57" s="56">
        <f t="shared" si="22"/>
        <v>129</v>
      </c>
      <c r="AO57" s="56">
        <f t="shared" si="22"/>
        <v>393</v>
      </c>
      <c r="AP57" s="56">
        <f t="shared" si="22"/>
        <v>-334</v>
      </c>
      <c r="AQ57" s="56">
        <f t="shared" si="22"/>
        <v>123</v>
      </c>
      <c r="AR57" s="56">
        <f t="shared" si="22"/>
        <v>61</v>
      </c>
      <c r="AS57" s="56">
        <f t="shared" si="22"/>
        <v>91</v>
      </c>
      <c r="AT57" s="56">
        <f t="shared" si="22"/>
        <v>-438</v>
      </c>
      <c r="AU57" s="56">
        <f t="shared" si="22"/>
        <v>-210</v>
      </c>
      <c r="AV57" s="56">
        <f t="shared" si="22"/>
        <v>-736</v>
      </c>
      <c r="AW57" s="56">
        <f t="shared" si="22"/>
        <v>-1</v>
      </c>
      <c r="AX57" s="56">
        <f t="shared" si="22"/>
        <v>-28</v>
      </c>
      <c r="AY57" s="56">
        <f t="shared" si="22"/>
        <v>252</v>
      </c>
      <c r="AZ57" s="56">
        <f t="shared" si="22"/>
        <v>47</v>
      </c>
      <c r="BA57" s="56">
        <f t="shared" si="22"/>
        <v>233</v>
      </c>
      <c r="BB57" s="56">
        <f t="shared" si="22"/>
        <v>13</v>
      </c>
      <c r="BC57" s="56">
        <f t="shared" si="22"/>
        <v>1</v>
      </c>
      <c r="BD57" s="56">
        <f t="shared" si="22"/>
        <v>119</v>
      </c>
      <c r="BE57" s="56">
        <f t="shared" si="22"/>
        <v>128</v>
      </c>
      <c r="BF57" s="56">
        <f t="shared" si="22"/>
        <v>58</v>
      </c>
      <c r="BG57" s="86">
        <f t="shared" si="22"/>
        <v>0</v>
      </c>
      <c r="BH57" s="86">
        <f t="shared" si="22"/>
        <v>250</v>
      </c>
      <c r="BI57" s="86">
        <f t="shared" si="22"/>
        <v>79</v>
      </c>
      <c r="BJ57" s="86">
        <f t="shared" si="22"/>
        <v>18</v>
      </c>
      <c r="BK57" s="86">
        <f t="shared" si="22"/>
        <v>-48</v>
      </c>
      <c r="BL57" s="86">
        <f t="shared" si="22"/>
        <v>65</v>
      </c>
      <c r="BM57" s="86">
        <f t="shared" si="22"/>
        <v>54</v>
      </c>
      <c r="BN57" s="86">
        <f t="shared" si="22"/>
        <v>193</v>
      </c>
      <c r="BO57" s="86">
        <f t="shared" si="22"/>
        <v>82</v>
      </c>
      <c r="BP57" s="86">
        <f t="shared" si="22"/>
        <v>94</v>
      </c>
      <c r="BQ57" s="86">
        <f t="shared" si="22"/>
        <v>69</v>
      </c>
      <c r="BR57" s="86">
        <f t="shared" si="22"/>
        <v>-80</v>
      </c>
      <c r="BS57" s="111">
        <f>SUM(BS54-BS56)</f>
        <v>46</v>
      </c>
      <c r="BT57" s="111">
        <f t="shared" si="22"/>
        <v>28</v>
      </c>
      <c r="BU57" s="111">
        <f t="shared" si="22"/>
        <v>7</v>
      </c>
      <c r="BV57" s="111">
        <f t="shared" si="22"/>
        <v>1</v>
      </c>
      <c r="BW57" s="111">
        <f t="shared" si="22"/>
        <v>-5</v>
      </c>
      <c r="BX57" s="111">
        <f t="shared" si="22"/>
        <v>9</v>
      </c>
      <c r="BY57" s="111">
        <f t="shared" si="22"/>
        <v>-38</v>
      </c>
      <c r="BZ57" s="111">
        <f t="shared" si="22"/>
        <v>-6</v>
      </c>
      <c r="CA57" s="111">
        <f t="shared" si="22"/>
        <v>-24</v>
      </c>
      <c r="CB57" s="111">
        <f t="shared" si="22"/>
        <v>-6</v>
      </c>
      <c r="CC57" s="111">
        <f t="shared" si="22"/>
        <v>8</v>
      </c>
      <c r="CD57" s="14">
        <f t="shared" si="5"/>
        <v>4026</v>
      </c>
      <c r="CE57" s="14">
        <f t="shared" si="6"/>
        <v>50.325000000000003</v>
      </c>
      <c r="CF57" s="160"/>
    </row>
    <row r="58" spans="1:84" ht="15" thickTop="1">
      <c r="A58" s="20"/>
      <c r="B58" s="147"/>
      <c r="C58" s="147"/>
      <c r="D58" s="147"/>
      <c r="E58" s="147"/>
      <c r="F58" s="147"/>
      <c r="G58" s="147"/>
      <c r="H58" s="147"/>
      <c r="I58" s="147"/>
      <c r="J58" s="147"/>
      <c r="K58" s="138">
        <v>20</v>
      </c>
      <c r="L58" s="138"/>
      <c r="M58" s="138"/>
      <c r="N58" s="138"/>
      <c r="O58" s="138"/>
      <c r="P58" s="138">
        <v>537</v>
      </c>
      <c r="Q58" s="138"/>
      <c r="R58" s="144"/>
      <c r="S58" s="58"/>
      <c r="T58" s="61"/>
      <c r="U58" s="54"/>
      <c r="V58" s="61"/>
      <c r="W58" s="61"/>
      <c r="X58" s="61"/>
      <c r="Y58" s="61"/>
      <c r="Z58" s="61"/>
      <c r="AA58" s="61"/>
      <c r="AB58" s="61"/>
      <c r="AC58" s="61"/>
      <c r="AD58" s="61"/>
      <c r="AE58" s="60">
        <v>60</v>
      </c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8"/>
      <c r="BE58" s="58"/>
      <c r="BF58" s="58"/>
      <c r="BG58" s="91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116"/>
      <c r="BT58" s="109"/>
      <c r="BU58" s="109"/>
      <c r="BV58" s="109"/>
      <c r="BW58" s="109"/>
      <c r="BX58" s="109"/>
      <c r="BY58" s="109"/>
      <c r="BZ58" s="109"/>
      <c r="CA58" s="109"/>
      <c r="CB58" s="109"/>
      <c r="CC58" s="109"/>
      <c r="CD58" s="14">
        <f t="shared" si="5"/>
        <v>617</v>
      </c>
      <c r="CE58" s="14">
        <f t="shared" si="6"/>
        <v>7.7125000000000004</v>
      </c>
      <c r="CF58" s="160"/>
    </row>
    <row r="59" spans="1:84" ht="15" thickBot="1">
      <c r="A59" s="20" t="s">
        <v>212</v>
      </c>
      <c r="B59" s="142">
        <v>0</v>
      </c>
      <c r="C59" s="142">
        <v>-27</v>
      </c>
      <c r="D59" s="142">
        <v>0</v>
      </c>
      <c r="E59" s="142">
        <v>325</v>
      </c>
      <c r="F59" s="142">
        <v>1198</v>
      </c>
      <c r="G59" s="142">
        <v>0</v>
      </c>
      <c r="H59" s="142">
        <v>-17</v>
      </c>
      <c r="I59" s="142">
        <v>7</v>
      </c>
      <c r="J59" s="142">
        <v>-5</v>
      </c>
      <c r="K59" s="142">
        <v>20</v>
      </c>
      <c r="L59" s="142">
        <v>0</v>
      </c>
      <c r="M59" s="142">
        <v>7</v>
      </c>
      <c r="N59" s="142">
        <v>0</v>
      </c>
      <c r="O59" s="142">
        <v>0</v>
      </c>
      <c r="P59" s="142">
        <f>SUM(P57+P58)</f>
        <v>699</v>
      </c>
      <c r="Q59" s="142">
        <v>-9</v>
      </c>
      <c r="R59" s="142">
        <v>2</v>
      </c>
      <c r="S59" s="56">
        <v>0</v>
      </c>
      <c r="T59" s="56">
        <v>65</v>
      </c>
      <c r="U59" s="56">
        <v>0</v>
      </c>
      <c r="V59" s="56">
        <v>0</v>
      </c>
      <c r="W59" s="56">
        <v>0</v>
      </c>
      <c r="X59" s="56">
        <v>0</v>
      </c>
      <c r="Y59" s="56">
        <v>0</v>
      </c>
      <c r="Z59" s="56">
        <v>7</v>
      </c>
      <c r="AA59" s="56">
        <v>0</v>
      </c>
      <c r="AB59" s="56">
        <v>0</v>
      </c>
      <c r="AC59" s="56">
        <v>0</v>
      </c>
      <c r="AD59" s="56">
        <v>0</v>
      </c>
      <c r="AE59" s="56">
        <v>60</v>
      </c>
      <c r="AF59" s="56">
        <v>0</v>
      </c>
      <c r="AG59" s="56">
        <v>0</v>
      </c>
      <c r="AH59" s="56">
        <v>-1</v>
      </c>
      <c r="AI59" s="56">
        <v>-1</v>
      </c>
      <c r="AJ59" s="56">
        <v>-1</v>
      </c>
      <c r="AK59" s="56">
        <v>-1</v>
      </c>
      <c r="AL59" s="56">
        <v>3</v>
      </c>
      <c r="AM59" s="56">
        <v>-1</v>
      </c>
      <c r="AN59" s="56">
        <v>-157</v>
      </c>
      <c r="AO59" s="56">
        <v>0</v>
      </c>
      <c r="AP59" s="56">
        <v>0</v>
      </c>
      <c r="AQ59" s="56">
        <v>0</v>
      </c>
      <c r="AR59" s="56">
        <v>-7</v>
      </c>
      <c r="AS59" s="56">
        <v>0</v>
      </c>
      <c r="AT59" s="56">
        <v>0</v>
      </c>
      <c r="AU59" s="56">
        <v>0</v>
      </c>
      <c r="AV59" s="56">
        <v>0</v>
      </c>
      <c r="AW59" s="56">
        <v>-7</v>
      </c>
      <c r="AX59" s="56">
        <v>0</v>
      </c>
      <c r="AY59" s="56">
        <v>0</v>
      </c>
      <c r="AZ59" s="56">
        <v>0</v>
      </c>
      <c r="BA59" s="56">
        <v>0</v>
      </c>
      <c r="BB59" s="56">
        <v>-12</v>
      </c>
      <c r="BC59" s="56">
        <v>0</v>
      </c>
      <c r="BD59" s="56">
        <v>2</v>
      </c>
      <c r="BE59" s="56">
        <v>0</v>
      </c>
      <c r="BF59" s="56">
        <v>0</v>
      </c>
      <c r="BG59" s="86">
        <v>0</v>
      </c>
      <c r="BH59" s="86">
        <v>44</v>
      </c>
      <c r="BI59" s="86">
        <v>-1</v>
      </c>
      <c r="BJ59" s="86">
        <v>0</v>
      </c>
      <c r="BK59" s="86">
        <v>-1</v>
      </c>
      <c r="BL59" s="86">
        <v>0</v>
      </c>
      <c r="BM59" s="86">
        <v>0</v>
      </c>
      <c r="BN59" s="86">
        <v>0</v>
      </c>
      <c r="BO59" s="86">
        <v>0</v>
      </c>
      <c r="BP59" s="86">
        <v>0</v>
      </c>
      <c r="BQ59" s="86">
        <v>0</v>
      </c>
      <c r="BR59" s="86">
        <v>0</v>
      </c>
      <c r="BS59" s="111">
        <v>0</v>
      </c>
      <c r="BT59" s="111">
        <v>0</v>
      </c>
      <c r="BU59" s="111">
        <v>0</v>
      </c>
      <c r="BV59" s="111">
        <v>0</v>
      </c>
      <c r="BW59" s="111">
        <v>0</v>
      </c>
      <c r="BX59" s="111">
        <v>0</v>
      </c>
      <c r="BY59" s="111">
        <v>0</v>
      </c>
      <c r="BZ59" s="111">
        <v>0</v>
      </c>
      <c r="CA59" s="111">
        <v>0</v>
      </c>
      <c r="CB59" s="111">
        <v>0</v>
      </c>
      <c r="CC59" s="111">
        <v>0</v>
      </c>
      <c r="CD59" s="14">
        <f t="shared" si="5"/>
        <v>2191</v>
      </c>
      <c r="CE59" s="14">
        <f t="shared" si="6"/>
        <v>27.387499999999999</v>
      </c>
      <c r="CF59" s="160"/>
    </row>
    <row r="60" spans="1:84" ht="15" thickTop="1">
      <c r="A60" s="21"/>
      <c r="B60" s="144"/>
      <c r="C60" s="144"/>
      <c r="D60" s="144"/>
      <c r="E60" s="144"/>
      <c r="F60" s="144"/>
      <c r="G60" s="144"/>
      <c r="H60" s="144"/>
      <c r="I60" s="144"/>
      <c r="J60" s="144"/>
      <c r="K60" s="138"/>
      <c r="L60" s="138"/>
      <c r="M60" s="138"/>
      <c r="N60" s="138"/>
      <c r="O60" s="138"/>
      <c r="P60" s="138"/>
      <c r="Q60" s="138"/>
      <c r="R60" s="144"/>
      <c r="S60" s="58"/>
      <c r="T60" s="58"/>
      <c r="U60" s="54"/>
      <c r="V60" s="58"/>
      <c r="W60" s="58"/>
      <c r="X60" s="58"/>
      <c r="Y60" s="58"/>
      <c r="Z60" s="58"/>
      <c r="AA60" s="58"/>
      <c r="AB60" s="58"/>
      <c r="AC60" s="58"/>
      <c r="AD60" s="58"/>
      <c r="AE60" s="57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8"/>
      <c r="BE60" s="58"/>
      <c r="BF60" s="58"/>
      <c r="BG60" s="88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114"/>
      <c r="BT60" s="109"/>
      <c r="BU60" s="109"/>
      <c r="BV60" s="109"/>
      <c r="BW60" s="109"/>
      <c r="BX60" s="109"/>
      <c r="BY60" s="109"/>
      <c r="BZ60" s="109"/>
      <c r="CA60" s="109">
        <v>3</v>
      </c>
      <c r="CB60" s="109"/>
      <c r="CC60" s="109"/>
      <c r="CD60" s="14"/>
      <c r="CE60" s="14"/>
      <c r="CF60" s="160"/>
    </row>
    <row r="61" spans="1:84" ht="15" thickBot="1">
      <c r="A61" s="20" t="s">
        <v>213</v>
      </c>
      <c r="B61" s="148">
        <v>0</v>
      </c>
      <c r="C61" s="148">
        <v>115</v>
      </c>
      <c r="D61" s="148"/>
      <c r="E61" s="148">
        <v>0</v>
      </c>
      <c r="F61" s="148">
        <v>0</v>
      </c>
      <c r="G61" s="148">
        <v>0</v>
      </c>
      <c r="H61" s="148">
        <v>0</v>
      </c>
      <c r="I61" s="148">
        <v>0</v>
      </c>
      <c r="J61" s="148"/>
      <c r="K61" s="148">
        <v>41</v>
      </c>
      <c r="L61" s="148">
        <v>4</v>
      </c>
      <c r="M61" s="148">
        <v>0</v>
      </c>
      <c r="N61" s="148">
        <v>81</v>
      </c>
      <c r="O61" s="148">
        <v>0</v>
      </c>
      <c r="P61" s="148"/>
      <c r="Q61" s="148">
        <v>0</v>
      </c>
      <c r="R61" s="148">
        <v>0</v>
      </c>
      <c r="S61" s="62">
        <v>0</v>
      </c>
      <c r="T61" s="62">
        <v>0</v>
      </c>
      <c r="U61" s="62">
        <v>0</v>
      </c>
      <c r="V61" s="62">
        <v>0</v>
      </c>
      <c r="W61" s="62"/>
      <c r="X61" s="62"/>
      <c r="Y61" s="62"/>
      <c r="Z61" s="62">
        <v>21</v>
      </c>
      <c r="AA61" s="62">
        <v>0</v>
      </c>
      <c r="AB61" s="62">
        <v>0</v>
      </c>
      <c r="AC61" s="62">
        <v>0</v>
      </c>
      <c r="AD61" s="62">
        <v>0</v>
      </c>
      <c r="AE61" s="62">
        <v>0</v>
      </c>
      <c r="AF61" s="62">
        <v>0</v>
      </c>
      <c r="AG61" s="62">
        <v>0</v>
      </c>
      <c r="AH61" s="62">
        <v>0</v>
      </c>
      <c r="AI61" s="62">
        <v>0</v>
      </c>
      <c r="AJ61" s="62">
        <v>0</v>
      </c>
      <c r="AK61" s="62"/>
      <c r="AL61" s="62">
        <v>8</v>
      </c>
      <c r="AM61" s="62">
        <v>0</v>
      </c>
      <c r="AN61" s="62">
        <v>0</v>
      </c>
      <c r="AO61" s="62">
        <v>44</v>
      </c>
      <c r="AP61" s="62">
        <v>4</v>
      </c>
      <c r="AQ61" s="62">
        <v>88</v>
      </c>
      <c r="AR61" s="62">
        <v>6</v>
      </c>
      <c r="AS61" s="62">
        <v>0</v>
      </c>
      <c r="AT61" s="62">
        <v>409</v>
      </c>
      <c r="AU61" s="62">
        <v>164</v>
      </c>
      <c r="AV61" s="62">
        <v>270</v>
      </c>
      <c r="AW61" s="62">
        <v>0</v>
      </c>
      <c r="AX61" s="62">
        <v>0</v>
      </c>
      <c r="AY61" s="62">
        <v>0</v>
      </c>
      <c r="AZ61" s="62">
        <v>0</v>
      </c>
      <c r="BA61" s="62">
        <v>0</v>
      </c>
      <c r="BB61" s="62">
        <v>0</v>
      </c>
      <c r="BC61" s="62">
        <v>0</v>
      </c>
      <c r="BD61" s="62">
        <v>0</v>
      </c>
      <c r="BE61" s="62">
        <v>0</v>
      </c>
      <c r="BF61" s="62">
        <v>0</v>
      </c>
      <c r="BG61" s="92"/>
      <c r="BH61" s="92">
        <v>0</v>
      </c>
      <c r="BI61" s="92">
        <v>0</v>
      </c>
      <c r="BJ61" s="92">
        <v>0</v>
      </c>
      <c r="BK61" s="92">
        <v>0</v>
      </c>
      <c r="BL61" s="92">
        <v>0</v>
      </c>
      <c r="BM61" s="92">
        <v>0</v>
      </c>
      <c r="BN61" s="92">
        <v>0</v>
      </c>
      <c r="BO61" s="92">
        <v>0</v>
      </c>
      <c r="BP61" s="92">
        <v>0</v>
      </c>
      <c r="BQ61" s="92">
        <v>0</v>
      </c>
      <c r="BR61" s="92">
        <v>0</v>
      </c>
      <c r="BS61" s="117">
        <v>0</v>
      </c>
      <c r="BT61" s="117">
        <v>0</v>
      </c>
      <c r="BU61" s="117">
        <v>0</v>
      </c>
      <c r="BV61" s="117">
        <v>0</v>
      </c>
      <c r="BW61" s="117">
        <v>0</v>
      </c>
      <c r="BX61" s="117">
        <v>0</v>
      </c>
      <c r="BY61" s="117">
        <v>0</v>
      </c>
      <c r="BZ61" s="117">
        <v>0</v>
      </c>
      <c r="CA61" s="117">
        <v>3</v>
      </c>
      <c r="CB61" s="117">
        <v>0</v>
      </c>
      <c r="CC61" s="117">
        <v>0</v>
      </c>
      <c r="CD61" s="14">
        <f t="shared" si="5"/>
        <v>1258</v>
      </c>
      <c r="CE61" s="14">
        <f t="shared" si="6"/>
        <v>15.725</v>
      </c>
      <c r="CF61" s="160"/>
    </row>
    <row r="62" spans="1:84" ht="15" thickTop="1">
      <c r="A62" s="21"/>
      <c r="B62" s="143"/>
      <c r="C62" s="143"/>
      <c r="D62" s="144"/>
      <c r="E62" s="143"/>
      <c r="F62" s="143"/>
      <c r="G62" s="143"/>
      <c r="H62" s="143"/>
      <c r="I62" s="144"/>
      <c r="J62" s="144"/>
      <c r="K62" s="138"/>
      <c r="L62" s="138"/>
      <c r="M62" s="138"/>
      <c r="N62" s="138"/>
      <c r="O62" s="138"/>
      <c r="P62" s="138"/>
      <c r="Q62" s="138"/>
      <c r="R62" s="143"/>
      <c r="S62" s="57"/>
      <c r="T62" s="57"/>
      <c r="U62" s="54"/>
      <c r="V62" s="57"/>
      <c r="W62" s="58"/>
      <c r="X62" s="58"/>
      <c r="Y62" s="58"/>
      <c r="Z62" s="58"/>
      <c r="AA62" s="58"/>
      <c r="AB62" s="58"/>
      <c r="AC62" s="58"/>
      <c r="AD62" s="58"/>
      <c r="AE62" s="57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8"/>
      <c r="BF62" s="58"/>
      <c r="BG62" s="88">
        <v>0</v>
      </c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112"/>
      <c r="BT62" s="109"/>
      <c r="BU62" s="109"/>
      <c r="BV62" s="109"/>
      <c r="BW62" s="109"/>
      <c r="BX62" s="109"/>
      <c r="BY62" s="109"/>
      <c r="BZ62" s="109"/>
      <c r="CA62" s="109"/>
      <c r="CB62" s="109"/>
      <c r="CC62" s="109"/>
      <c r="CD62" s="14"/>
      <c r="CE62" s="14"/>
      <c r="CF62" s="160"/>
    </row>
    <row r="63" spans="1:84" ht="15" thickBot="1">
      <c r="A63" s="20" t="s">
        <v>214</v>
      </c>
      <c r="B63" s="148">
        <v>0</v>
      </c>
      <c r="C63" s="148">
        <v>-93</v>
      </c>
      <c r="D63" s="142">
        <v>-297</v>
      </c>
      <c r="E63" s="142">
        <v>0</v>
      </c>
      <c r="F63" s="142">
        <v>0</v>
      </c>
      <c r="G63" s="142">
        <v>0</v>
      </c>
      <c r="H63" s="142">
        <v>-378</v>
      </c>
      <c r="I63" s="142">
        <v>0</v>
      </c>
      <c r="J63" s="142">
        <v>-17</v>
      </c>
      <c r="K63" s="142"/>
      <c r="L63" s="142">
        <v>-148</v>
      </c>
      <c r="M63" s="142">
        <v>-13</v>
      </c>
      <c r="N63" s="142">
        <v>0</v>
      </c>
      <c r="O63" s="142">
        <v>0</v>
      </c>
      <c r="P63" s="142"/>
      <c r="Q63" s="142">
        <v>0</v>
      </c>
      <c r="R63" s="142">
        <v>4</v>
      </c>
      <c r="S63" s="56">
        <v>0</v>
      </c>
      <c r="T63" s="56">
        <v>0</v>
      </c>
      <c r="U63" s="56">
        <v>0</v>
      </c>
      <c r="V63" s="56">
        <v>-6</v>
      </c>
      <c r="W63" s="56">
        <v>0</v>
      </c>
      <c r="X63" s="56">
        <v>23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-14</v>
      </c>
      <c r="AE63" s="56">
        <v>0</v>
      </c>
      <c r="AF63" s="56">
        <v>0</v>
      </c>
      <c r="AG63" s="56">
        <v>0</v>
      </c>
      <c r="AH63" s="56">
        <v>0</v>
      </c>
      <c r="AI63" s="56">
        <v>-5</v>
      </c>
      <c r="AJ63" s="56">
        <v>0</v>
      </c>
      <c r="AK63" s="56"/>
      <c r="AL63" s="56">
        <v>0</v>
      </c>
      <c r="AM63" s="56">
        <v>0</v>
      </c>
      <c r="AN63" s="56">
        <v>0</v>
      </c>
      <c r="AO63" s="56">
        <v>-25</v>
      </c>
      <c r="AP63" s="56">
        <v>-66</v>
      </c>
      <c r="AQ63" s="56">
        <v>0</v>
      </c>
      <c r="AR63" s="56">
        <v>0</v>
      </c>
      <c r="AS63" s="56">
        <v>0</v>
      </c>
      <c r="AT63" s="56">
        <v>-47</v>
      </c>
      <c r="AU63" s="56">
        <v>0</v>
      </c>
      <c r="AV63" s="56">
        <v>0</v>
      </c>
      <c r="AW63" s="56"/>
      <c r="AX63" s="56">
        <v>0</v>
      </c>
      <c r="AY63" s="56">
        <v>0</v>
      </c>
      <c r="AZ63" s="56">
        <v>-10</v>
      </c>
      <c r="BA63" s="56">
        <v>0</v>
      </c>
      <c r="BB63" s="53">
        <v>-3</v>
      </c>
      <c r="BC63" s="56">
        <v>0</v>
      </c>
      <c r="BD63" s="56">
        <v>0</v>
      </c>
      <c r="BE63" s="56">
        <v>0</v>
      </c>
      <c r="BF63" s="56">
        <v>0</v>
      </c>
      <c r="BG63" s="86">
        <v>3</v>
      </c>
      <c r="BH63" s="86">
        <v>0</v>
      </c>
      <c r="BI63" s="86">
        <v>-6</v>
      </c>
      <c r="BJ63" s="86">
        <v>0</v>
      </c>
      <c r="BK63" s="86">
        <v>0</v>
      </c>
      <c r="BL63" s="86">
        <v>0</v>
      </c>
      <c r="BM63" s="86">
        <v>0</v>
      </c>
      <c r="BN63" s="86">
        <v>0</v>
      </c>
      <c r="BO63" s="86">
        <v>0</v>
      </c>
      <c r="BP63" s="86">
        <v>0</v>
      </c>
      <c r="BQ63" s="86">
        <v>21</v>
      </c>
      <c r="BR63" s="86">
        <v>0</v>
      </c>
      <c r="BS63" s="111">
        <v>11</v>
      </c>
      <c r="BT63" s="111">
        <v>0</v>
      </c>
      <c r="BU63" s="111">
        <v>0</v>
      </c>
      <c r="BV63" s="111">
        <v>0</v>
      </c>
      <c r="BW63" s="111">
        <v>0</v>
      </c>
      <c r="BX63" s="111">
        <v>0</v>
      </c>
      <c r="BY63" s="111">
        <v>0</v>
      </c>
      <c r="BZ63" s="111">
        <v>0</v>
      </c>
      <c r="CA63" s="111">
        <v>0</v>
      </c>
      <c r="CB63" s="111">
        <v>0</v>
      </c>
      <c r="CC63" s="111">
        <v>0</v>
      </c>
      <c r="CD63" s="14">
        <f t="shared" si="5"/>
        <v>-1066</v>
      </c>
      <c r="CE63" s="14">
        <f t="shared" si="6"/>
        <v>-13.324999999999999</v>
      </c>
      <c r="CF63" s="160"/>
    </row>
    <row r="64" spans="1:84" ht="15" thickTop="1">
      <c r="A64" s="21"/>
      <c r="B64" s="144"/>
      <c r="C64" s="144"/>
      <c r="D64" s="147"/>
      <c r="E64" s="147"/>
      <c r="F64" s="147"/>
      <c r="G64" s="147"/>
      <c r="H64" s="147"/>
      <c r="I64" s="147"/>
      <c r="J64" s="147"/>
      <c r="K64" s="138"/>
      <c r="L64" s="138"/>
      <c r="M64" s="138"/>
      <c r="N64" s="138"/>
      <c r="O64" s="138"/>
      <c r="P64" s="138"/>
      <c r="Q64" s="138"/>
      <c r="R64" s="144"/>
      <c r="S64" s="58"/>
      <c r="T64" s="61"/>
      <c r="U64" s="54"/>
      <c r="V64" s="61"/>
      <c r="W64" s="61"/>
      <c r="X64" s="61"/>
      <c r="Y64" s="61"/>
      <c r="Z64" s="61"/>
      <c r="AA64" s="61"/>
      <c r="AB64" s="61"/>
      <c r="AC64" s="61"/>
      <c r="AD64" s="61"/>
      <c r="AE64" s="60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8"/>
      <c r="BF64" s="58"/>
      <c r="BG64" s="91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116"/>
      <c r="BT64" s="109"/>
      <c r="BU64" s="109"/>
      <c r="BV64" s="109"/>
      <c r="BW64" s="109"/>
      <c r="BX64" s="109"/>
      <c r="BY64" s="109"/>
      <c r="BZ64" s="109"/>
      <c r="CA64" s="109"/>
      <c r="CB64" s="109"/>
      <c r="CC64" s="109"/>
      <c r="CD64" s="14"/>
      <c r="CE64" s="14"/>
      <c r="CF64" s="160"/>
    </row>
    <row r="65" spans="1:84" ht="15" thickBot="1">
      <c r="A65" s="20" t="s">
        <v>215</v>
      </c>
      <c r="B65" s="142">
        <f>SUM(B57+B61-B63+B59)</f>
        <v>-92</v>
      </c>
      <c r="C65" s="142">
        <f>SUM(C57+C61-C63+C59)</f>
        <v>-754</v>
      </c>
      <c r="D65" s="142">
        <f>SUM(D57+D61+D63+D59)</f>
        <v>224</v>
      </c>
      <c r="E65" s="142">
        <f>SUM(E57+E61+E63+E59)</f>
        <v>860</v>
      </c>
      <c r="F65" s="142">
        <f t="shared" ref="F65:BU65" si="23">SUM(F57+F61+F63+F59)</f>
        <v>954</v>
      </c>
      <c r="G65" s="142">
        <f t="shared" si="23"/>
        <v>275</v>
      </c>
      <c r="H65" s="149">
        <f t="shared" si="23"/>
        <v>-220</v>
      </c>
      <c r="I65" s="142">
        <f t="shared" si="23"/>
        <v>344</v>
      </c>
      <c r="J65" s="142">
        <f t="shared" si="23"/>
        <v>451</v>
      </c>
      <c r="K65" s="142">
        <f t="shared" si="23"/>
        <v>304</v>
      </c>
      <c r="L65" s="142">
        <f t="shared" si="23"/>
        <v>222</v>
      </c>
      <c r="M65" s="142">
        <f t="shared" si="23"/>
        <v>141</v>
      </c>
      <c r="N65" s="142">
        <f t="shared" si="23"/>
        <v>80</v>
      </c>
      <c r="O65" s="142">
        <f t="shared" si="23"/>
        <v>63</v>
      </c>
      <c r="P65" s="142">
        <f t="shared" si="23"/>
        <v>861</v>
      </c>
      <c r="Q65" s="142">
        <f t="shared" si="23"/>
        <v>161</v>
      </c>
      <c r="R65" s="142">
        <f t="shared" si="23"/>
        <v>233</v>
      </c>
      <c r="S65" s="56">
        <f t="shared" si="23"/>
        <v>214</v>
      </c>
      <c r="T65" s="56">
        <f t="shared" si="23"/>
        <v>52</v>
      </c>
      <c r="U65" s="63">
        <f t="shared" si="23"/>
        <v>-176</v>
      </c>
      <c r="V65" s="56">
        <f t="shared" si="23"/>
        <v>30</v>
      </c>
      <c r="W65" s="56">
        <f t="shared" si="23"/>
        <v>123</v>
      </c>
      <c r="X65" s="56">
        <f t="shared" si="23"/>
        <v>140</v>
      </c>
      <c r="Y65" s="56">
        <f t="shared" si="23"/>
        <v>100</v>
      </c>
      <c r="Z65" s="56">
        <f t="shared" si="23"/>
        <v>487</v>
      </c>
      <c r="AA65" s="56">
        <f t="shared" si="23"/>
        <v>79</v>
      </c>
      <c r="AB65" s="56">
        <f t="shared" si="23"/>
        <v>304</v>
      </c>
      <c r="AC65" s="56">
        <f t="shared" si="23"/>
        <v>-926</v>
      </c>
      <c r="AD65" s="56">
        <f t="shared" si="23"/>
        <v>14</v>
      </c>
      <c r="AE65" s="56">
        <f t="shared" si="23"/>
        <v>-28</v>
      </c>
      <c r="AF65" s="56">
        <f t="shared" si="23"/>
        <v>162</v>
      </c>
      <c r="AG65" s="56">
        <f t="shared" si="23"/>
        <v>87</v>
      </c>
      <c r="AH65" s="56">
        <f t="shared" si="23"/>
        <v>297</v>
      </c>
      <c r="AI65" s="56">
        <f t="shared" si="23"/>
        <v>131</v>
      </c>
      <c r="AJ65" s="56">
        <f t="shared" si="23"/>
        <v>-31</v>
      </c>
      <c r="AK65" s="56">
        <f t="shared" si="23"/>
        <v>-24</v>
      </c>
      <c r="AL65" s="56">
        <f t="shared" si="23"/>
        <v>11</v>
      </c>
      <c r="AM65" s="56">
        <f t="shared" si="23"/>
        <v>18</v>
      </c>
      <c r="AN65" s="56">
        <f t="shared" si="23"/>
        <v>-28</v>
      </c>
      <c r="AO65" s="56">
        <f t="shared" si="23"/>
        <v>412</v>
      </c>
      <c r="AP65" s="56">
        <f t="shared" si="23"/>
        <v>-396</v>
      </c>
      <c r="AQ65" s="56">
        <f t="shared" si="23"/>
        <v>211</v>
      </c>
      <c r="AR65" s="56">
        <f t="shared" si="23"/>
        <v>60</v>
      </c>
      <c r="AS65" s="56">
        <f t="shared" si="23"/>
        <v>91</v>
      </c>
      <c r="AT65" s="56">
        <f t="shared" si="23"/>
        <v>-76</v>
      </c>
      <c r="AU65" s="56">
        <f t="shared" si="23"/>
        <v>-46</v>
      </c>
      <c r="AV65" s="56">
        <f t="shared" si="23"/>
        <v>-466</v>
      </c>
      <c r="AW65" s="56">
        <f>SUM(AW57+AW61+AW63+AW59)</f>
        <v>-8</v>
      </c>
      <c r="AX65" s="56">
        <f t="shared" ref="AX65:BB65" si="24">SUM(AX57+AX61+AX63+AX59)</f>
        <v>-28</v>
      </c>
      <c r="AY65" s="56">
        <f t="shared" si="24"/>
        <v>252</v>
      </c>
      <c r="AZ65" s="56">
        <f t="shared" si="24"/>
        <v>37</v>
      </c>
      <c r="BA65" s="56">
        <f t="shared" si="24"/>
        <v>233</v>
      </c>
      <c r="BB65" s="56">
        <f t="shared" si="24"/>
        <v>-2</v>
      </c>
      <c r="BC65" s="56">
        <f>SUM(BC57+BC61+BC63+BC59)</f>
        <v>1</v>
      </c>
      <c r="BD65" s="56">
        <f>SUM(BD57+BD61+BD63+BD59)</f>
        <v>121</v>
      </c>
      <c r="BE65" s="56">
        <f>SUM(BE57+BE61+BE63+BE59)</f>
        <v>128</v>
      </c>
      <c r="BF65" s="56">
        <f>SUM(BF57+BF61+BF63+BF59)</f>
        <v>58</v>
      </c>
      <c r="BG65" s="86">
        <f t="shared" si="23"/>
        <v>3</v>
      </c>
      <c r="BH65" s="86">
        <f t="shared" si="23"/>
        <v>294</v>
      </c>
      <c r="BI65" s="86">
        <f t="shared" si="23"/>
        <v>72</v>
      </c>
      <c r="BJ65" s="86">
        <f t="shared" si="23"/>
        <v>18</v>
      </c>
      <c r="BK65" s="86">
        <f t="shared" si="23"/>
        <v>-49</v>
      </c>
      <c r="BL65" s="86">
        <f t="shared" si="23"/>
        <v>65</v>
      </c>
      <c r="BM65" s="86">
        <f>SUM(BM57+BM61+BM63+BM59)</f>
        <v>54</v>
      </c>
      <c r="BN65" s="86">
        <f>SUM(BN57+BN61+BN63+BN59)</f>
        <v>193</v>
      </c>
      <c r="BO65" s="86">
        <f>SUM(BO57+BO61+BO63+BO59)</f>
        <v>82</v>
      </c>
      <c r="BP65" s="86">
        <f>SUM(BP57+BP61+BP63+BP59)</f>
        <v>94</v>
      </c>
      <c r="BQ65" s="86">
        <f>SUM(BQ57+BQ61+BQ63+BQ59)</f>
        <v>90</v>
      </c>
      <c r="BR65" s="86">
        <f t="shared" si="23"/>
        <v>-80</v>
      </c>
      <c r="BS65" s="111">
        <f>SUM(BS57+BS61+BS63+BS59)</f>
        <v>57</v>
      </c>
      <c r="BT65" s="111">
        <f t="shared" si="23"/>
        <v>28</v>
      </c>
      <c r="BU65" s="111">
        <f t="shared" si="23"/>
        <v>7</v>
      </c>
      <c r="BV65" s="111">
        <f t="shared" ref="BV65:CB65" si="25">SUM(BV57+BV61+BV63+BV59)</f>
        <v>1</v>
      </c>
      <c r="BW65" s="111">
        <f t="shared" si="25"/>
        <v>-5</v>
      </c>
      <c r="BX65" s="111">
        <f t="shared" si="25"/>
        <v>9</v>
      </c>
      <c r="BY65" s="111">
        <f t="shared" si="25"/>
        <v>-38</v>
      </c>
      <c r="BZ65" s="111">
        <f t="shared" si="25"/>
        <v>-6</v>
      </c>
      <c r="CA65" s="111">
        <f t="shared" si="25"/>
        <v>-21</v>
      </c>
      <c r="CB65" s="111">
        <f t="shared" si="25"/>
        <v>-6</v>
      </c>
      <c r="CC65" s="111">
        <f t="shared" ref="CC65" si="26">SUM(CC57+CC61+CC63+CC59)</f>
        <v>8</v>
      </c>
      <c r="CD65" s="14">
        <f t="shared" si="5"/>
        <v>6595</v>
      </c>
      <c r="CE65" s="14">
        <f t="shared" si="6"/>
        <v>82.4375</v>
      </c>
      <c r="CF65" s="160"/>
    </row>
    <row r="66" spans="1:84" ht="15" thickTop="1">
      <c r="A66" s="20"/>
      <c r="B66" s="145"/>
      <c r="C66" s="145"/>
      <c r="D66" s="145"/>
      <c r="E66" s="145"/>
      <c r="F66" s="145"/>
      <c r="G66" s="145"/>
      <c r="H66" s="145"/>
      <c r="I66" s="145"/>
      <c r="J66" s="145"/>
      <c r="K66" s="138"/>
      <c r="L66" s="138"/>
      <c r="M66" s="138"/>
      <c r="N66" s="138"/>
      <c r="O66" s="138"/>
      <c r="P66" s="138"/>
      <c r="Q66" s="138"/>
      <c r="R66" s="143"/>
      <c r="S66" s="57"/>
      <c r="T66" s="60"/>
      <c r="U66" s="54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7"/>
      <c r="BE66" s="57"/>
      <c r="BF66" s="57"/>
      <c r="BG66" s="89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115"/>
      <c r="BT66" s="109"/>
      <c r="BU66" s="109"/>
      <c r="BV66" s="109"/>
      <c r="BW66" s="109"/>
      <c r="BX66" s="109"/>
      <c r="BY66" s="109"/>
      <c r="BZ66" s="109"/>
      <c r="CA66" s="109"/>
      <c r="CB66" s="109"/>
      <c r="CC66" s="109"/>
      <c r="CD66" s="14"/>
      <c r="CE66" s="14"/>
    </row>
    <row r="67" spans="1:84">
      <c r="A67" s="20" t="s">
        <v>216</v>
      </c>
      <c r="B67" s="131" t="s">
        <v>46</v>
      </c>
      <c r="C67" s="131" t="s">
        <v>47</v>
      </c>
      <c r="D67" s="131" t="s">
        <v>48</v>
      </c>
      <c r="E67" s="131" t="s">
        <v>49</v>
      </c>
      <c r="F67" s="131" t="s">
        <v>50</v>
      </c>
      <c r="G67" s="131" t="s">
        <v>51</v>
      </c>
      <c r="H67" s="131" t="s">
        <v>52</v>
      </c>
      <c r="I67" s="131" t="s">
        <v>53</v>
      </c>
      <c r="J67" s="131" t="s">
        <v>54</v>
      </c>
      <c r="K67" s="137" t="s">
        <v>55</v>
      </c>
      <c r="L67" s="131" t="s">
        <v>56</v>
      </c>
      <c r="M67" s="131" t="s">
        <v>57</v>
      </c>
      <c r="N67" s="131" t="s">
        <v>58</v>
      </c>
      <c r="O67" s="131" t="s">
        <v>59</v>
      </c>
      <c r="P67" s="131" t="s">
        <v>60</v>
      </c>
      <c r="Q67" s="131" t="s">
        <v>61</v>
      </c>
      <c r="R67" s="130" t="s">
        <v>62</v>
      </c>
      <c r="S67" s="42" t="s">
        <v>63</v>
      </c>
      <c r="T67" s="51" t="s">
        <v>64</v>
      </c>
      <c r="U67" s="51" t="s">
        <v>65</v>
      </c>
      <c r="V67" s="46" t="s">
        <v>66</v>
      </c>
      <c r="W67" s="46" t="s">
        <v>67</v>
      </c>
      <c r="X67" s="46" t="s">
        <v>68</v>
      </c>
      <c r="Y67" s="46" t="s">
        <v>69</v>
      </c>
      <c r="Z67" s="46" t="s">
        <v>70</v>
      </c>
      <c r="AA67" s="51" t="s">
        <v>71</v>
      </c>
      <c r="AB67" s="46" t="s">
        <v>72</v>
      </c>
      <c r="AC67" s="46" t="s">
        <v>73</v>
      </c>
      <c r="AD67" s="51" t="s">
        <v>74</v>
      </c>
      <c r="AE67" s="46" t="s">
        <v>75</v>
      </c>
      <c r="AF67" s="54" t="s">
        <v>76</v>
      </c>
      <c r="AG67" s="46" t="s">
        <v>77</v>
      </c>
      <c r="AH67" s="46" t="s">
        <v>78</v>
      </c>
      <c r="AI67" s="46" t="s">
        <v>79</v>
      </c>
      <c r="AJ67" s="46" t="s">
        <v>80</v>
      </c>
      <c r="AK67" s="46" t="s">
        <v>81</v>
      </c>
      <c r="AL67" s="42" t="s">
        <v>82</v>
      </c>
      <c r="AM67" s="46" t="s">
        <v>83</v>
      </c>
      <c r="AN67" s="46" t="s">
        <v>180</v>
      </c>
      <c r="AO67" s="46" t="s">
        <v>85</v>
      </c>
      <c r="AP67" s="46" t="s">
        <v>86</v>
      </c>
      <c r="AQ67" s="46" t="s">
        <v>87</v>
      </c>
      <c r="AR67" s="42" t="s">
        <v>88</v>
      </c>
      <c r="AS67" s="42" t="s">
        <v>89</v>
      </c>
      <c r="AT67" s="46" t="s">
        <v>90</v>
      </c>
      <c r="AU67" s="46" t="s">
        <v>91</v>
      </c>
      <c r="AV67" s="46" t="s">
        <v>92</v>
      </c>
      <c r="AW67" s="46" t="s">
        <v>93</v>
      </c>
      <c r="AX67" s="46" t="s">
        <v>94</v>
      </c>
      <c r="AY67" s="51" t="s">
        <v>95</v>
      </c>
      <c r="AZ67" s="46" t="s">
        <v>96</v>
      </c>
      <c r="BA67" s="46" t="s">
        <v>97</v>
      </c>
      <c r="BB67" s="46" t="s">
        <v>98</v>
      </c>
      <c r="BC67" s="46" t="s">
        <v>99</v>
      </c>
      <c r="BD67" s="42" t="s">
        <v>100</v>
      </c>
      <c r="BE67" s="42" t="s">
        <v>101</v>
      </c>
      <c r="BF67" s="42" t="s">
        <v>102</v>
      </c>
      <c r="BG67" s="76" t="s">
        <v>103</v>
      </c>
      <c r="BH67" s="76" t="s">
        <v>104</v>
      </c>
      <c r="BI67" s="76" t="s">
        <v>105</v>
      </c>
      <c r="BJ67" s="76" t="s">
        <v>106</v>
      </c>
      <c r="BK67" s="76" t="s">
        <v>107</v>
      </c>
      <c r="BL67" s="75" t="s">
        <v>108</v>
      </c>
      <c r="BM67" s="76" t="s">
        <v>109</v>
      </c>
      <c r="BN67" s="76" t="s">
        <v>110</v>
      </c>
      <c r="BO67" s="75" t="s">
        <v>111</v>
      </c>
      <c r="BP67" s="75" t="s">
        <v>112</v>
      </c>
      <c r="BQ67" s="75" t="s">
        <v>113</v>
      </c>
      <c r="BR67" s="76" t="s">
        <v>114</v>
      </c>
      <c r="BS67" s="108" t="s">
        <v>181</v>
      </c>
      <c r="BT67" s="103" t="s">
        <v>116</v>
      </c>
      <c r="BU67" s="103" t="s">
        <v>117</v>
      </c>
      <c r="BV67" s="103" t="s">
        <v>118</v>
      </c>
      <c r="BW67" s="103" t="s">
        <v>119</v>
      </c>
      <c r="BX67" s="103" t="s">
        <v>120</v>
      </c>
      <c r="BY67" s="103" t="s">
        <v>121</v>
      </c>
      <c r="BZ67" s="103" t="s">
        <v>122</v>
      </c>
      <c r="CA67" s="103" t="s">
        <v>123</v>
      </c>
      <c r="CB67" s="103" t="s">
        <v>124</v>
      </c>
      <c r="CC67" s="102" t="s">
        <v>125</v>
      </c>
      <c r="CD67" s="14"/>
      <c r="CE67" s="14"/>
    </row>
    <row r="68" spans="1:84" ht="15" thickBot="1">
      <c r="A68" s="21" t="s">
        <v>217</v>
      </c>
      <c r="B68" s="142">
        <v>9160</v>
      </c>
      <c r="C68" s="142">
        <v>67580</v>
      </c>
      <c r="D68" s="142">
        <v>3585</v>
      </c>
      <c r="E68" s="142">
        <v>12864</v>
      </c>
      <c r="F68" s="142">
        <v>19295</v>
      </c>
      <c r="G68" s="142">
        <v>2298</v>
      </c>
      <c r="H68" s="142">
        <v>13022</v>
      </c>
      <c r="I68" s="142">
        <v>3973</v>
      </c>
      <c r="J68" s="142">
        <v>5161</v>
      </c>
      <c r="K68" s="137">
        <v>2094</v>
      </c>
      <c r="L68" s="137">
        <v>11939</v>
      </c>
      <c r="M68" s="137">
        <v>942</v>
      </c>
      <c r="N68" s="137">
        <v>4155</v>
      </c>
      <c r="O68" s="137">
        <v>16602</v>
      </c>
      <c r="P68" s="137">
        <v>234188</v>
      </c>
      <c r="Q68" s="137">
        <v>2355</v>
      </c>
      <c r="R68" s="138">
        <v>2043</v>
      </c>
      <c r="S68" s="54">
        <v>1544</v>
      </c>
      <c r="T68" s="56">
        <v>992</v>
      </c>
      <c r="U68" s="56">
        <v>1789</v>
      </c>
      <c r="V68" s="56">
        <v>886</v>
      </c>
      <c r="W68" s="56">
        <v>4555</v>
      </c>
      <c r="X68" s="56">
        <v>1086</v>
      </c>
      <c r="Y68" s="56">
        <v>3391</v>
      </c>
      <c r="Z68" s="56">
        <v>29339</v>
      </c>
      <c r="AA68" s="56">
        <v>1375</v>
      </c>
      <c r="AB68" s="56">
        <v>1071</v>
      </c>
      <c r="AC68" s="56">
        <v>10872</v>
      </c>
      <c r="AD68" s="56">
        <v>1312</v>
      </c>
      <c r="AE68" s="56">
        <v>5830</v>
      </c>
      <c r="AF68" s="51">
        <v>2273</v>
      </c>
      <c r="AG68" s="51">
        <v>10735</v>
      </c>
      <c r="AH68" s="51">
        <v>7012</v>
      </c>
      <c r="AI68" s="51">
        <v>9776</v>
      </c>
      <c r="AJ68" s="51">
        <v>690</v>
      </c>
      <c r="AK68" s="51">
        <v>5889</v>
      </c>
      <c r="AL68" s="42">
        <v>0</v>
      </c>
      <c r="AM68" s="51">
        <v>575</v>
      </c>
      <c r="AN68" s="51">
        <v>3085</v>
      </c>
      <c r="AO68" s="51">
        <v>8174</v>
      </c>
      <c r="AP68" s="51">
        <v>14157</v>
      </c>
      <c r="AQ68" s="51">
        <v>23120</v>
      </c>
      <c r="AR68" s="51">
        <v>642</v>
      </c>
      <c r="AS68" s="51">
        <v>716</v>
      </c>
      <c r="AT68" s="51">
        <v>32283</v>
      </c>
      <c r="AU68" s="51">
        <v>38671</v>
      </c>
      <c r="AV68" s="51">
        <v>44992</v>
      </c>
      <c r="AW68" s="51">
        <v>5021</v>
      </c>
      <c r="AX68" s="51">
        <v>4434</v>
      </c>
      <c r="AY68" s="51">
        <v>11159</v>
      </c>
      <c r="AZ68" s="51">
        <v>6222</v>
      </c>
      <c r="BA68" s="51">
        <v>32721</v>
      </c>
      <c r="BB68" s="51">
        <v>5130</v>
      </c>
      <c r="BC68" s="51">
        <v>2844</v>
      </c>
      <c r="BD68" s="51">
        <v>664</v>
      </c>
      <c r="BE68" s="51">
        <v>457</v>
      </c>
      <c r="BF68" s="51">
        <v>1497</v>
      </c>
      <c r="BG68" s="81">
        <v>558</v>
      </c>
      <c r="BH68" s="81">
        <v>5200</v>
      </c>
      <c r="BI68" s="81">
        <v>492</v>
      </c>
      <c r="BJ68" s="81">
        <v>5065</v>
      </c>
      <c r="BK68" s="81">
        <v>2590</v>
      </c>
      <c r="BL68" s="81">
        <v>4044</v>
      </c>
      <c r="BM68" s="81">
        <v>1657</v>
      </c>
      <c r="BN68" s="81">
        <v>978</v>
      </c>
      <c r="BO68" s="81">
        <v>940</v>
      </c>
      <c r="BP68" s="81">
        <v>591</v>
      </c>
      <c r="BQ68" s="81">
        <v>2701</v>
      </c>
      <c r="BR68" s="81">
        <v>4987</v>
      </c>
      <c r="BS68" s="108">
        <v>388</v>
      </c>
      <c r="BT68" s="108">
        <v>111</v>
      </c>
      <c r="BU68" s="108">
        <v>146</v>
      </c>
      <c r="BV68" s="108">
        <v>109</v>
      </c>
      <c r="BW68" s="108">
        <v>1840</v>
      </c>
      <c r="BX68" s="108">
        <v>803</v>
      </c>
      <c r="BY68" s="108">
        <v>1080</v>
      </c>
      <c r="BZ68" s="108">
        <v>348</v>
      </c>
      <c r="CA68" s="108">
        <v>1939</v>
      </c>
      <c r="CB68" s="108">
        <v>324</v>
      </c>
      <c r="CC68" s="108">
        <v>398</v>
      </c>
      <c r="CD68" s="14">
        <f t="shared" si="5"/>
        <v>785526</v>
      </c>
      <c r="CE68" s="14">
        <f t="shared" si="6"/>
        <v>9819.0750000000007</v>
      </c>
    </row>
    <row r="69" spans="1:84" ht="15" thickTop="1">
      <c r="A69" s="20"/>
      <c r="B69" s="145"/>
      <c r="C69" s="145"/>
      <c r="D69" s="145"/>
      <c r="E69" s="145"/>
      <c r="F69" s="138"/>
      <c r="G69" s="145"/>
      <c r="H69" s="145"/>
      <c r="I69" s="145"/>
      <c r="J69" s="145"/>
      <c r="K69" s="137"/>
      <c r="L69" s="137"/>
      <c r="M69" s="137"/>
      <c r="N69" s="137"/>
      <c r="O69" s="137"/>
      <c r="P69" s="137"/>
      <c r="Q69" s="137"/>
      <c r="R69" s="138"/>
      <c r="S69" s="57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60"/>
      <c r="AZ69" s="60"/>
      <c r="BA69" s="60"/>
      <c r="BB69" s="60"/>
      <c r="BC69" s="60"/>
      <c r="BD69" s="60"/>
      <c r="BE69" s="60"/>
      <c r="BF69" s="60"/>
      <c r="BG69" s="89"/>
      <c r="BH69" s="89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115"/>
      <c r="BT69" s="108"/>
      <c r="BU69" s="108"/>
      <c r="BV69" s="108"/>
      <c r="BW69" s="108"/>
      <c r="BX69" s="108"/>
      <c r="BY69" s="108"/>
      <c r="BZ69" s="108"/>
      <c r="CA69" s="108"/>
      <c r="CB69" s="108"/>
      <c r="CC69" s="108"/>
      <c r="CD69" s="14"/>
      <c r="CE69" s="14"/>
    </row>
    <row r="70" spans="1:84">
      <c r="A70" s="21" t="s">
        <v>218</v>
      </c>
      <c r="B70" s="146">
        <v>1049</v>
      </c>
      <c r="C70" s="146">
        <v>6827</v>
      </c>
      <c r="D70" s="138">
        <v>1392</v>
      </c>
      <c r="E70" s="138">
        <v>1966</v>
      </c>
      <c r="F70" s="138">
        <v>762</v>
      </c>
      <c r="G70" s="138">
        <v>809</v>
      </c>
      <c r="H70" s="138">
        <v>906</v>
      </c>
      <c r="I70" s="138">
        <v>569</v>
      </c>
      <c r="J70" s="138">
        <v>1365</v>
      </c>
      <c r="K70" s="138">
        <v>1519</v>
      </c>
      <c r="L70" s="138">
        <v>457</v>
      </c>
      <c r="M70" s="138">
        <v>1296</v>
      </c>
      <c r="N70" s="138">
        <v>1785</v>
      </c>
      <c r="O70" s="138">
        <v>753</v>
      </c>
      <c r="P70" s="138">
        <v>1731</v>
      </c>
      <c r="Q70" s="138">
        <v>387</v>
      </c>
      <c r="R70" s="138">
        <v>1130</v>
      </c>
      <c r="S70" s="54">
        <v>543</v>
      </c>
      <c r="T70" s="54">
        <v>756</v>
      </c>
      <c r="U70" s="54">
        <v>889</v>
      </c>
      <c r="V70" s="54">
        <v>91</v>
      </c>
      <c r="W70" s="54">
        <v>645</v>
      </c>
      <c r="X70" s="54">
        <v>342</v>
      </c>
      <c r="Y70" s="54">
        <v>648</v>
      </c>
      <c r="Z70" s="54">
        <v>1148</v>
      </c>
      <c r="AA70" s="54">
        <v>363</v>
      </c>
      <c r="AB70" s="54">
        <v>417</v>
      </c>
      <c r="AC70" s="54">
        <v>489</v>
      </c>
      <c r="AD70" s="54">
        <v>306</v>
      </c>
      <c r="AE70" s="59">
        <v>562</v>
      </c>
      <c r="AF70" s="54">
        <v>559</v>
      </c>
      <c r="AG70" s="54">
        <v>411</v>
      </c>
      <c r="AH70" s="54">
        <v>2212</v>
      </c>
      <c r="AI70" s="54">
        <v>265</v>
      </c>
      <c r="AJ70" s="54">
        <v>147</v>
      </c>
      <c r="AK70" s="58">
        <v>913</v>
      </c>
      <c r="AL70" s="58">
        <v>0</v>
      </c>
      <c r="AM70" s="54">
        <v>604</v>
      </c>
      <c r="AN70" s="54">
        <v>448</v>
      </c>
      <c r="AO70" s="54">
        <v>1626</v>
      </c>
      <c r="AP70" s="54">
        <v>382</v>
      </c>
      <c r="AQ70" s="54">
        <v>452</v>
      </c>
      <c r="AR70" s="54">
        <v>596</v>
      </c>
      <c r="AS70" s="54">
        <v>369</v>
      </c>
      <c r="AT70" s="54">
        <v>2927</v>
      </c>
      <c r="AU70" s="54">
        <v>3109</v>
      </c>
      <c r="AV70" s="54">
        <v>716</v>
      </c>
      <c r="AW70" s="54">
        <v>344</v>
      </c>
      <c r="AX70" s="54">
        <v>150</v>
      </c>
      <c r="AY70" s="54">
        <v>532</v>
      </c>
      <c r="AZ70" s="54">
        <v>308</v>
      </c>
      <c r="BA70" s="54">
        <v>2474</v>
      </c>
      <c r="BB70" s="54">
        <v>396</v>
      </c>
      <c r="BC70" s="54">
        <v>53</v>
      </c>
      <c r="BD70" s="54">
        <v>175</v>
      </c>
      <c r="BE70" s="54">
        <v>152</v>
      </c>
      <c r="BF70" s="54">
        <v>170</v>
      </c>
      <c r="BG70" s="82">
        <v>151</v>
      </c>
      <c r="BH70" s="82">
        <v>265</v>
      </c>
      <c r="BI70" s="82">
        <v>238</v>
      </c>
      <c r="BJ70" s="82">
        <v>276</v>
      </c>
      <c r="BK70" s="82">
        <v>32</v>
      </c>
      <c r="BL70" s="82">
        <v>425</v>
      </c>
      <c r="BM70" s="82">
        <v>126</v>
      </c>
      <c r="BN70" s="82">
        <v>314</v>
      </c>
      <c r="BO70" s="82">
        <v>315</v>
      </c>
      <c r="BP70" s="82">
        <v>300</v>
      </c>
      <c r="BQ70" s="82">
        <v>280</v>
      </c>
      <c r="BR70" s="82">
        <v>149</v>
      </c>
      <c r="BS70" s="109">
        <v>174</v>
      </c>
      <c r="BT70" s="109">
        <v>58</v>
      </c>
      <c r="BU70" s="109">
        <v>34</v>
      </c>
      <c r="BV70" s="109">
        <v>15</v>
      </c>
      <c r="BW70" s="109">
        <v>14</v>
      </c>
      <c r="BX70" s="109">
        <v>103</v>
      </c>
      <c r="BY70" s="109">
        <v>143</v>
      </c>
      <c r="BZ70" s="109">
        <v>68</v>
      </c>
      <c r="CA70" s="109">
        <v>148</v>
      </c>
      <c r="CB70" s="109">
        <v>32</v>
      </c>
      <c r="CC70" s="109">
        <v>140</v>
      </c>
      <c r="CD70" s="14">
        <f t="shared" si="5"/>
        <v>56192</v>
      </c>
      <c r="CE70" s="14">
        <f t="shared" si="6"/>
        <v>702.4</v>
      </c>
    </row>
    <row r="71" spans="1:84">
      <c r="A71" s="21" t="s">
        <v>219</v>
      </c>
      <c r="B71" s="138">
        <v>10289</v>
      </c>
      <c r="C71" s="138">
        <v>68080</v>
      </c>
      <c r="D71" s="138">
        <v>8418</v>
      </c>
      <c r="E71" s="138">
        <v>12378</v>
      </c>
      <c r="F71" s="138">
        <v>20530</v>
      </c>
      <c r="G71" s="138">
        <v>1948</v>
      </c>
      <c r="H71" s="138">
        <v>17690</v>
      </c>
      <c r="I71" s="138">
        <v>4543</v>
      </c>
      <c r="J71" s="138">
        <v>4755</v>
      </c>
      <c r="K71" s="138">
        <v>1375</v>
      </c>
      <c r="L71" s="138">
        <v>14344</v>
      </c>
      <c r="M71" s="138">
        <v>625</v>
      </c>
      <c r="N71" s="138">
        <v>2717</v>
      </c>
      <c r="O71" s="138">
        <v>17206</v>
      </c>
      <c r="P71" s="138">
        <v>234130</v>
      </c>
      <c r="Q71" s="138">
        <v>2804</v>
      </c>
      <c r="R71" s="138">
        <v>1785</v>
      </c>
      <c r="S71" s="54">
        <v>1436</v>
      </c>
      <c r="T71" s="54">
        <v>572</v>
      </c>
      <c r="U71" s="54">
        <v>2685</v>
      </c>
      <c r="V71" s="54">
        <v>948</v>
      </c>
      <c r="W71" s="54">
        <v>4913</v>
      </c>
      <c r="X71" s="54">
        <v>1375</v>
      </c>
      <c r="Y71" s="54">
        <v>4089</v>
      </c>
      <c r="Z71" s="54">
        <v>29439</v>
      </c>
      <c r="AA71" s="54">
        <v>1206</v>
      </c>
      <c r="AB71" s="54">
        <v>1107</v>
      </c>
      <c r="AC71" s="54">
        <v>13235</v>
      </c>
      <c r="AD71" s="54">
        <v>1562</v>
      </c>
      <c r="AE71" s="54">
        <v>5502</v>
      </c>
      <c r="AF71" s="54">
        <v>2336</v>
      </c>
      <c r="AG71" s="54">
        <v>10915</v>
      </c>
      <c r="AH71" s="54">
        <v>5507</v>
      </c>
      <c r="AI71" s="54">
        <v>11305</v>
      </c>
      <c r="AJ71" s="54">
        <v>707</v>
      </c>
      <c r="AK71" s="54">
        <v>5869</v>
      </c>
      <c r="AL71" s="58">
        <v>0</v>
      </c>
      <c r="AM71" s="54">
        <v>370</v>
      </c>
      <c r="AN71" s="54">
        <v>2827</v>
      </c>
      <c r="AO71" s="54">
        <v>8270</v>
      </c>
      <c r="AP71" s="54">
        <v>14764</v>
      </c>
      <c r="AQ71" s="54">
        <v>23870</v>
      </c>
      <c r="AR71" s="54">
        <v>395</v>
      </c>
      <c r="AS71" s="54">
        <v>513</v>
      </c>
      <c r="AT71" s="54">
        <v>30023</v>
      </c>
      <c r="AU71" s="54">
        <v>37622</v>
      </c>
      <c r="AV71" s="54">
        <v>44997</v>
      </c>
      <c r="AW71" s="54">
        <v>4753</v>
      </c>
      <c r="AX71" s="54">
        <v>4410</v>
      </c>
      <c r="AY71" s="54">
        <v>10874</v>
      </c>
      <c r="AZ71" s="54">
        <v>6224</v>
      </c>
      <c r="BA71" s="54">
        <v>30120</v>
      </c>
      <c r="BB71" s="54">
        <v>4886</v>
      </c>
      <c r="BC71" s="54">
        <v>3522</v>
      </c>
      <c r="BD71" s="54">
        <v>877</v>
      </c>
      <c r="BE71" s="54">
        <v>467</v>
      </c>
      <c r="BF71" s="54">
        <v>1583</v>
      </c>
      <c r="BG71" s="82">
        <v>580</v>
      </c>
      <c r="BH71" s="82">
        <v>5937</v>
      </c>
      <c r="BI71" s="82">
        <v>378</v>
      </c>
      <c r="BJ71" s="82">
        <v>4864</v>
      </c>
      <c r="BK71" s="82">
        <v>2571</v>
      </c>
      <c r="BL71" s="82">
        <v>3805</v>
      </c>
      <c r="BM71" s="82">
        <v>1970</v>
      </c>
      <c r="BN71" s="82">
        <v>919</v>
      </c>
      <c r="BO71" s="82">
        <v>4242</v>
      </c>
      <c r="BP71" s="82">
        <v>499</v>
      </c>
      <c r="BQ71" s="82">
        <v>2982</v>
      </c>
      <c r="BR71" s="82">
        <v>4773</v>
      </c>
      <c r="BS71" s="109">
        <v>517</v>
      </c>
      <c r="BT71" s="109">
        <v>83</v>
      </c>
      <c r="BU71" s="109">
        <v>116</v>
      </c>
      <c r="BV71" s="109">
        <v>95</v>
      </c>
      <c r="BW71" s="109">
        <v>1822</v>
      </c>
      <c r="BX71" s="109">
        <v>700</v>
      </c>
      <c r="BY71" s="109">
        <v>914</v>
      </c>
      <c r="BZ71" s="109">
        <v>268</v>
      </c>
      <c r="CA71" s="109">
        <v>2258</v>
      </c>
      <c r="CB71" s="109">
        <v>291</v>
      </c>
      <c r="CC71" s="109">
        <v>281</v>
      </c>
      <c r="CD71" s="14">
        <f t="shared" si="5"/>
        <v>800557</v>
      </c>
      <c r="CE71" s="14">
        <f t="shared" si="6"/>
        <v>10006.9625</v>
      </c>
    </row>
    <row r="72" spans="1:84" ht="15" thickBot="1">
      <c r="A72" s="20" t="s">
        <v>220</v>
      </c>
      <c r="B72" s="142">
        <f>SUM(B70:B71)</f>
        <v>11338</v>
      </c>
      <c r="C72" s="142">
        <f>SUM(C70:C71)</f>
        <v>74907</v>
      </c>
      <c r="D72" s="142">
        <v>9814</v>
      </c>
      <c r="E72" s="142">
        <f t="shared" ref="E72:BB72" si="27">SUM(E70:E71)</f>
        <v>14344</v>
      </c>
      <c r="F72" s="142">
        <f t="shared" si="27"/>
        <v>21292</v>
      </c>
      <c r="G72" s="142">
        <f t="shared" si="27"/>
        <v>2757</v>
      </c>
      <c r="H72" s="142">
        <f t="shared" si="27"/>
        <v>18596</v>
      </c>
      <c r="I72" s="142">
        <f t="shared" si="27"/>
        <v>5112</v>
      </c>
      <c r="J72" s="142">
        <f t="shared" si="27"/>
        <v>6120</v>
      </c>
      <c r="K72" s="142">
        <f t="shared" si="27"/>
        <v>2894</v>
      </c>
      <c r="L72" s="142">
        <f t="shared" si="27"/>
        <v>14801</v>
      </c>
      <c r="M72" s="142">
        <f t="shared" si="27"/>
        <v>1921</v>
      </c>
      <c r="N72" s="142">
        <f t="shared" si="27"/>
        <v>4502</v>
      </c>
      <c r="O72" s="142">
        <f t="shared" si="27"/>
        <v>17959</v>
      </c>
      <c r="P72" s="142">
        <f t="shared" si="27"/>
        <v>235861</v>
      </c>
      <c r="Q72" s="142">
        <f t="shared" si="27"/>
        <v>3191</v>
      </c>
      <c r="R72" s="142">
        <f t="shared" si="27"/>
        <v>2915</v>
      </c>
      <c r="S72" s="56">
        <f t="shared" si="27"/>
        <v>1979</v>
      </c>
      <c r="T72" s="56">
        <f t="shared" si="27"/>
        <v>1328</v>
      </c>
      <c r="U72" s="56">
        <f t="shared" si="27"/>
        <v>3574</v>
      </c>
      <c r="V72" s="56">
        <f t="shared" si="27"/>
        <v>1039</v>
      </c>
      <c r="W72" s="56">
        <f t="shared" si="27"/>
        <v>5558</v>
      </c>
      <c r="X72" s="56">
        <f t="shared" si="27"/>
        <v>1717</v>
      </c>
      <c r="Y72" s="56">
        <f t="shared" si="27"/>
        <v>4737</v>
      </c>
      <c r="Z72" s="56">
        <f t="shared" si="27"/>
        <v>30587</v>
      </c>
      <c r="AA72" s="56">
        <f t="shared" si="27"/>
        <v>1569</v>
      </c>
      <c r="AB72" s="56">
        <f t="shared" si="27"/>
        <v>1524</v>
      </c>
      <c r="AC72" s="56">
        <f t="shared" si="27"/>
        <v>13724</v>
      </c>
      <c r="AD72" s="56">
        <f t="shared" si="27"/>
        <v>1868</v>
      </c>
      <c r="AE72" s="56">
        <f t="shared" si="27"/>
        <v>6064</v>
      </c>
      <c r="AF72" s="56">
        <f t="shared" si="27"/>
        <v>2895</v>
      </c>
      <c r="AG72" s="56">
        <f t="shared" si="27"/>
        <v>11326</v>
      </c>
      <c r="AH72" s="56">
        <f t="shared" si="27"/>
        <v>7719</v>
      </c>
      <c r="AI72" s="56">
        <f t="shared" si="27"/>
        <v>11570</v>
      </c>
      <c r="AJ72" s="56">
        <f t="shared" si="27"/>
        <v>854</v>
      </c>
      <c r="AK72" s="56">
        <f t="shared" si="27"/>
        <v>6782</v>
      </c>
      <c r="AL72" s="56">
        <f t="shared" si="27"/>
        <v>0</v>
      </c>
      <c r="AM72" s="56">
        <f t="shared" si="27"/>
        <v>974</v>
      </c>
      <c r="AN72" s="56">
        <f t="shared" si="27"/>
        <v>3275</v>
      </c>
      <c r="AO72" s="56">
        <f t="shared" si="27"/>
        <v>9896</v>
      </c>
      <c r="AP72" s="56">
        <f t="shared" si="27"/>
        <v>15146</v>
      </c>
      <c r="AQ72" s="56">
        <f t="shared" si="27"/>
        <v>24322</v>
      </c>
      <c r="AR72" s="56">
        <f t="shared" si="27"/>
        <v>991</v>
      </c>
      <c r="AS72" s="56">
        <f t="shared" si="27"/>
        <v>882</v>
      </c>
      <c r="AT72" s="56">
        <f t="shared" si="27"/>
        <v>32950</v>
      </c>
      <c r="AU72" s="56">
        <f t="shared" si="27"/>
        <v>40731</v>
      </c>
      <c r="AV72" s="56">
        <f t="shared" si="27"/>
        <v>45713</v>
      </c>
      <c r="AW72" s="56">
        <f t="shared" si="27"/>
        <v>5097</v>
      </c>
      <c r="AX72" s="56">
        <f t="shared" si="27"/>
        <v>4560</v>
      </c>
      <c r="AY72" s="56">
        <f t="shared" si="27"/>
        <v>11406</v>
      </c>
      <c r="AZ72" s="56">
        <f t="shared" si="27"/>
        <v>6532</v>
      </c>
      <c r="BA72" s="56">
        <f t="shared" si="27"/>
        <v>32594</v>
      </c>
      <c r="BB72" s="56">
        <f t="shared" si="27"/>
        <v>5282</v>
      </c>
      <c r="BC72" s="56">
        <f>SUM(BC70:BC71)</f>
        <v>3575</v>
      </c>
      <c r="BD72" s="56">
        <f>SUM(BD70:BD71)</f>
        <v>1052</v>
      </c>
      <c r="BE72" s="56">
        <f>SUM(BE70:BE71)</f>
        <v>619</v>
      </c>
      <c r="BF72" s="56">
        <f>SUM(BF70:BF71)</f>
        <v>1753</v>
      </c>
      <c r="BG72" s="86">
        <f t="shared" ref="BG72:CC72" si="28">SUM(BG70:BG71)</f>
        <v>731</v>
      </c>
      <c r="BH72" s="86">
        <f t="shared" si="28"/>
        <v>6202</v>
      </c>
      <c r="BI72" s="86">
        <f t="shared" si="28"/>
        <v>616</v>
      </c>
      <c r="BJ72" s="86">
        <f t="shared" si="28"/>
        <v>5140</v>
      </c>
      <c r="BK72" s="86">
        <f t="shared" si="28"/>
        <v>2603</v>
      </c>
      <c r="BL72" s="86">
        <f t="shared" si="28"/>
        <v>4230</v>
      </c>
      <c r="BM72" s="86">
        <f>SUM(BM70:BM71)</f>
        <v>2096</v>
      </c>
      <c r="BN72" s="86">
        <f>SUM(BN70:BN71)</f>
        <v>1233</v>
      </c>
      <c r="BO72" s="86">
        <f>SUM(BO70:BO71)</f>
        <v>4557</v>
      </c>
      <c r="BP72" s="86">
        <f>SUM(BP70:BP71)</f>
        <v>799</v>
      </c>
      <c r="BQ72" s="86">
        <f>SUM(BQ70:BQ71)</f>
        <v>3262</v>
      </c>
      <c r="BR72" s="86">
        <f t="shared" si="28"/>
        <v>4922</v>
      </c>
      <c r="BS72" s="111">
        <f>SUM(BS70:BS71)</f>
        <v>691</v>
      </c>
      <c r="BT72" s="111">
        <f t="shared" si="28"/>
        <v>141</v>
      </c>
      <c r="BU72" s="111">
        <f t="shared" si="28"/>
        <v>150</v>
      </c>
      <c r="BV72" s="111">
        <f t="shared" si="28"/>
        <v>110</v>
      </c>
      <c r="BW72" s="111">
        <f t="shared" si="28"/>
        <v>1836</v>
      </c>
      <c r="BX72" s="111">
        <f t="shared" si="28"/>
        <v>803</v>
      </c>
      <c r="BY72" s="111">
        <f t="shared" si="28"/>
        <v>1057</v>
      </c>
      <c r="BZ72" s="111">
        <f t="shared" si="28"/>
        <v>336</v>
      </c>
      <c r="CA72" s="111">
        <f t="shared" si="28"/>
        <v>2406</v>
      </c>
      <c r="CB72" s="111">
        <f t="shared" si="28"/>
        <v>323</v>
      </c>
      <c r="CC72" s="111">
        <f t="shared" si="28"/>
        <v>421</v>
      </c>
      <c r="CD72" s="14">
        <f t="shared" si="5"/>
        <v>856753</v>
      </c>
      <c r="CE72" s="14">
        <f t="shared" si="6"/>
        <v>10709.4125</v>
      </c>
    </row>
    <row r="73" spans="1:84" ht="15" thickTop="1">
      <c r="A73" s="21" t="s">
        <v>221</v>
      </c>
      <c r="B73" s="143">
        <v>1468</v>
      </c>
      <c r="C73" s="143">
        <v>8032</v>
      </c>
      <c r="D73" s="143">
        <v>4219</v>
      </c>
      <c r="E73" s="143">
        <v>813</v>
      </c>
      <c r="F73" s="143">
        <v>1043</v>
      </c>
      <c r="G73" s="143">
        <v>311</v>
      </c>
      <c r="H73" s="143">
        <v>1394</v>
      </c>
      <c r="I73" s="143">
        <v>522</v>
      </c>
      <c r="J73" s="143">
        <v>508</v>
      </c>
      <c r="K73" s="137">
        <v>493</v>
      </c>
      <c r="L73" s="143">
        <v>924</v>
      </c>
      <c r="M73" s="143">
        <v>814</v>
      </c>
      <c r="N73" s="143">
        <v>262</v>
      </c>
      <c r="O73" s="143">
        <v>700</v>
      </c>
      <c r="P73" s="143">
        <v>931</v>
      </c>
      <c r="Q73" s="143">
        <v>627</v>
      </c>
      <c r="R73" s="143">
        <v>513</v>
      </c>
      <c r="S73" s="57">
        <v>221</v>
      </c>
      <c r="T73" s="57">
        <v>201</v>
      </c>
      <c r="U73" s="57">
        <v>885</v>
      </c>
      <c r="V73" s="57">
        <v>122</v>
      </c>
      <c r="W73" s="57">
        <v>819</v>
      </c>
      <c r="X73" s="57">
        <v>312</v>
      </c>
      <c r="Y73" s="57">
        <v>326</v>
      </c>
      <c r="Z73" s="57">
        <v>742</v>
      </c>
      <c r="AA73" s="57">
        <v>116</v>
      </c>
      <c r="AB73" s="57">
        <v>155</v>
      </c>
      <c r="AC73" s="57">
        <v>458</v>
      </c>
      <c r="AD73" s="57">
        <v>281</v>
      </c>
      <c r="AE73" s="57">
        <v>479</v>
      </c>
      <c r="AF73" s="57">
        <v>458</v>
      </c>
      <c r="AG73" s="57">
        <v>421</v>
      </c>
      <c r="AH73" s="57">
        <v>395</v>
      </c>
      <c r="AI73" s="57">
        <v>146</v>
      </c>
      <c r="AJ73" s="57">
        <v>168</v>
      </c>
      <c r="AK73" s="57">
        <v>881</v>
      </c>
      <c r="AL73" s="57">
        <v>0</v>
      </c>
      <c r="AM73" s="54">
        <v>380</v>
      </c>
      <c r="AN73" s="57">
        <v>121</v>
      </c>
      <c r="AO73" s="57">
        <v>1310</v>
      </c>
      <c r="AP73" s="57">
        <v>1215</v>
      </c>
      <c r="AQ73" s="57">
        <v>828</v>
      </c>
      <c r="AR73" s="57">
        <v>289</v>
      </c>
      <c r="AS73" s="57">
        <v>69</v>
      </c>
      <c r="AT73" s="57">
        <v>743</v>
      </c>
      <c r="AU73" s="57">
        <v>1977</v>
      </c>
      <c r="AV73" s="57">
        <v>1187</v>
      </c>
      <c r="AW73" s="57">
        <v>31</v>
      </c>
      <c r="AX73" s="57">
        <v>125</v>
      </c>
      <c r="AY73" s="57">
        <v>211</v>
      </c>
      <c r="AZ73" s="57">
        <v>200</v>
      </c>
      <c r="BA73" s="57">
        <v>1605</v>
      </c>
      <c r="BB73" s="57">
        <v>146</v>
      </c>
      <c r="BC73" s="57">
        <v>63</v>
      </c>
      <c r="BD73" s="57">
        <v>248</v>
      </c>
      <c r="BE73" s="57">
        <v>34</v>
      </c>
      <c r="BF73" s="57">
        <v>79</v>
      </c>
      <c r="BG73" s="87">
        <v>175</v>
      </c>
      <c r="BH73" s="87">
        <v>85</v>
      </c>
      <c r="BI73" s="87">
        <v>45</v>
      </c>
      <c r="BJ73" s="87">
        <v>17</v>
      </c>
      <c r="BK73" s="87">
        <v>61</v>
      </c>
      <c r="BL73" s="87">
        <v>122</v>
      </c>
      <c r="BM73" s="87">
        <v>21</v>
      </c>
      <c r="BN73" s="87">
        <v>29</v>
      </c>
      <c r="BO73" s="87">
        <v>64</v>
      </c>
      <c r="BP73" s="87">
        <v>52</v>
      </c>
      <c r="BQ73" s="87">
        <v>209</v>
      </c>
      <c r="BR73" s="87">
        <v>45</v>
      </c>
      <c r="BS73" s="112">
        <v>117</v>
      </c>
      <c r="BT73" s="112">
        <v>3</v>
      </c>
      <c r="BU73" s="112">
        <v>1</v>
      </c>
      <c r="BV73" s="112">
        <v>0</v>
      </c>
      <c r="BW73" s="112">
        <v>0</v>
      </c>
      <c r="BX73" s="112">
        <v>0</v>
      </c>
      <c r="BY73" s="112">
        <v>15</v>
      </c>
      <c r="BZ73" s="112">
        <v>6</v>
      </c>
      <c r="CA73" s="112">
        <v>3</v>
      </c>
      <c r="CB73" s="112">
        <v>6</v>
      </c>
      <c r="CC73" s="112">
        <v>23</v>
      </c>
      <c r="CD73" s="14">
        <f t="shared" si="5"/>
        <v>43120</v>
      </c>
      <c r="CE73" s="14">
        <f t="shared" si="6"/>
        <v>539</v>
      </c>
    </row>
    <row r="74" spans="1:84">
      <c r="A74" s="21" t="s">
        <v>222</v>
      </c>
      <c r="B74" s="138">
        <v>599</v>
      </c>
      <c r="C74" s="138">
        <v>49</v>
      </c>
      <c r="D74" s="138">
        <v>1785</v>
      </c>
      <c r="E74" s="138">
        <v>3</v>
      </c>
      <c r="F74" s="138">
        <v>0</v>
      </c>
      <c r="G74" s="138">
        <v>0</v>
      </c>
      <c r="H74" s="138">
        <v>4301</v>
      </c>
      <c r="I74" s="138">
        <v>295</v>
      </c>
      <c r="J74" s="138">
        <v>0</v>
      </c>
      <c r="K74" s="138">
        <v>0</v>
      </c>
      <c r="L74" s="138">
        <v>1715</v>
      </c>
      <c r="M74" s="138">
        <v>24</v>
      </c>
      <c r="N74" s="138">
        <v>0</v>
      </c>
      <c r="O74" s="138">
        <v>595</v>
      </c>
      <c r="P74" s="138">
        <v>43</v>
      </c>
      <c r="Q74" s="138">
        <v>148</v>
      </c>
      <c r="R74" s="138">
        <v>125</v>
      </c>
      <c r="S74" s="54">
        <v>0</v>
      </c>
      <c r="T74" s="54">
        <v>14</v>
      </c>
      <c r="U74" s="54">
        <v>1076</v>
      </c>
      <c r="V74" s="54">
        <v>0</v>
      </c>
      <c r="W74" s="54">
        <v>56</v>
      </c>
      <c r="X74" s="54">
        <v>179</v>
      </c>
      <c r="Y74" s="54">
        <v>0</v>
      </c>
      <c r="Z74" s="54">
        <v>20</v>
      </c>
      <c r="AA74" s="54">
        <v>0</v>
      </c>
      <c r="AB74" s="54">
        <v>0</v>
      </c>
      <c r="AC74" s="54">
        <v>0</v>
      </c>
      <c r="AD74" s="54">
        <v>275</v>
      </c>
      <c r="AE74" s="54">
        <v>0</v>
      </c>
      <c r="AF74" s="54">
        <v>3</v>
      </c>
      <c r="AG74" s="54">
        <v>83</v>
      </c>
      <c r="AH74" s="54">
        <v>14</v>
      </c>
      <c r="AI74" s="54">
        <v>75</v>
      </c>
      <c r="AJ74" s="54">
        <v>26</v>
      </c>
      <c r="AK74" s="54">
        <v>0</v>
      </c>
      <c r="AL74" s="54">
        <v>0</v>
      </c>
      <c r="AM74" s="54"/>
      <c r="AN74" s="54"/>
      <c r="AO74" s="54"/>
      <c r="AP74" s="54">
        <v>170</v>
      </c>
      <c r="AQ74" s="54">
        <v>161</v>
      </c>
      <c r="AR74" s="54"/>
      <c r="AS74" s="54">
        <v>6</v>
      </c>
      <c r="AT74" s="54"/>
      <c r="AU74" s="54">
        <v>129</v>
      </c>
      <c r="AV74" s="54">
        <v>0</v>
      </c>
      <c r="AW74" s="54">
        <v>53</v>
      </c>
      <c r="AX74" s="54">
        <v>30</v>
      </c>
      <c r="AY74" s="54">
        <v>391</v>
      </c>
      <c r="AZ74" s="54">
        <v>73</v>
      </c>
      <c r="BA74" s="54">
        <v>0</v>
      </c>
      <c r="BB74" s="54">
        <v>9</v>
      </c>
      <c r="BC74" s="54">
        <v>7</v>
      </c>
      <c r="BD74" s="54">
        <v>19</v>
      </c>
      <c r="BE74" s="54"/>
      <c r="BF74" s="54">
        <v>74</v>
      </c>
      <c r="BG74" s="82">
        <v>0</v>
      </c>
      <c r="BH74" s="82">
        <v>0</v>
      </c>
      <c r="BI74" s="82"/>
      <c r="BJ74" s="82"/>
      <c r="BK74" s="82"/>
      <c r="BL74" s="82"/>
      <c r="BM74" s="82"/>
      <c r="BN74" s="82"/>
      <c r="BO74" s="82"/>
      <c r="BP74" s="82"/>
      <c r="BQ74" s="82">
        <v>263</v>
      </c>
      <c r="BR74" s="82"/>
      <c r="BS74" s="109">
        <v>173</v>
      </c>
      <c r="BT74" s="109"/>
      <c r="BU74" s="109"/>
      <c r="BV74" s="109"/>
      <c r="BW74" s="109"/>
      <c r="BX74" s="109"/>
      <c r="BY74" s="109"/>
      <c r="BZ74" s="109"/>
      <c r="CA74" s="109">
        <v>0</v>
      </c>
      <c r="CB74" s="109"/>
      <c r="CC74" s="109"/>
      <c r="CD74" s="14">
        <f t="shared" si="5"/>
        <v>13061</v>
      </c>
      <c r="CE74" s="14">
        <f t="shared" si="6"/>
        <v>163.26249999999999</v>
      </c>
    </row>
    <row r="75" spans="1:84" ht="15" thickBot="1">
      <c r="A75" s="20" t="s">
        <v>223</v>
      </c>
      <c r="B75" s="142">
        <f t="shared" ref="B75:CC75" si="29">SUM(B73:B74)</f>
        <v>2067</v>
      </c>
      <c r="C75" s="142">
        <f t="shared" si="29"/>
        <v>8081</v>
      </c>
      <c r="D75" s="142">
        <f>SUM(D73:D74)</f>
        <v>6004</v>
      </c>
      <c r="E75" s="142">
        <f t="shared" si="29"/>
        <v>816</v>
      </c>
      <c r="F75" s="142">
        <f t="shared" si="29"/>
        <v>1043</v>
      </c>
      <c r="G75" s="142">
        <f t="shared" si="29"/>
        <v>311</v>
      </c>
      <c r="H75" s="142">
        <f t="shared" si="29"/>
        <v>5695</v>
      </c>
      <c r="I75" s="142">
        <f t="shared" si="29"/>
        <v>817</v>
      </c>
      <c r="J75" s="142">
        <f t="shared" si="29"/>
        <v>508</v>
      </c>
      <c r="K75" s="142">
        <f t="shared" si="29"/>
        <v>493</v>
      </c>
      <c r="L75" s="142">
        <f t="shared" si="29"/>
        <v>2639</v>
      </c>
      <c r="M75" s="142">
        <f t="shared" si="29"/>
        <v>838</v>
      </c>
      <c r="N75" s="142">
        <f t="shared" si="29"/>
        <v>262</v>
      </c>
      <c r="O75" s="142">
        <f t="shared" si="29"/>
        <v>1295</v>
      </c>
      <c r="P75" s="142">
        <f t="shared" si="29"/>
        <v>974</v>
      </c>
      <c r="Q75" s="142">
        <f t="shared" si="29"/>
        <v>775</v>
      </c>
      <c r="R75" s="142">
        <f t="shared" si="29"/>
        <v>638</v>
      </c>
      <c r="S75" s="56">
        <f t="shared" si="29"/>
        <v>221</v>
      </c>
      <c r="T75" s="56">
        <f t="shared" si="29"/>
        <v>215</v>
      </c>
      <c r="U75" s="56">
        <f t="shared" si="29"/>
        <v>1961</v>
      </c>
      <c r="V75" s="56">
        <f t="shared" si="29"/>
        <v>122</v>
      </c>
      <c r="W75" s="56">
        <f t="shared" si="29"/>
        <v>875</v>
      </c>
      <c r="X75" s="56">
        <f t="shared" si="29"/>
        <v>491</v>
      </c>
      <c r="Y75" s="56">
        <f t="shared" si="29"/>
        <v>326</v>
      </c>
      <c r="Z75" s="56">
        <f t="shared" si="29"/>
        <v>762</v>
      </c>
      <c r="AA75" s="56">
        <f t="shared" si="29"/>
        <v>116</v>
      </c>
      <c r="AB75" s="56">
        <f t="shared" si="29"/>
        <v>155</v>
      </c>
      <c r="AC75" s="56">
        <f t="shared" si="29"/>
        <v>458</v>
      </c>
      <c r="AD75" s="56">
        <f t="shared" si="29"/>
        <v>556</v>
      </c>
      <c r="AE75" s="56">
        <f t="shared" si="29"/>
        <v>479</v>
      </c>
      <c r="AF75" s="56">
        <f t="shared" si="29"/>
        <v>461</v>
      </c>
      <c r="AG75" s="56">
        <f t="shared" si="29"/>
        <v>504</v>
      </c>
      <c r="AH75" s="56">
        <f t="shared" si="29"/>
        <v>409</v>
      </c>
      <c r="AI75" s="56">
        <f t="shared" si="29"/>
        <v>221</v>
      </c>
      <c r="AJ75" s="56">
        <f t="shared" si="29"/>
        <v>194</v>
      </c>
      <c r="AK75" s="56">
        <f t="shared" si="29"/>
        <v>881</v>
      </c>
      <c r="AL75" s="56">
        <f t="shared" si="29"/>
        <v>0</v>
      </c>
      <c r="AM75" s="56">
        <f t="shared" si="29"/>
        <v>380</v>
      </c>
      <c r="AN75" s="56">
        <f t="shared" si="29"/>
        <v>121</v>
      </c>
      <c r="AO75" s="56">
        <f t="shared" si="29"/>
        <v>1310</v>
      </c>
      <c r="AP75" s="56">
        <f t="shared" si="29"/>
        <v>1385</v>
      </c>
      <c r="AQ75" s="56">
        <f t="shared" si="29"/>
        <v>989</v>
      </c>
      <c r="AR75" s="56">
        <f t="shared" si="29"/>
        <v>289</v>
      </c>
      <c r="AS75" s="56">
        <f t="shared" si="29"/>
        <v>75</v>
      </c>
      <c r="AT75" s="56">
        <f t="shared" si="29"/>
        <v>743</v>
      </c>
      <c r="AU75" s="56">
        <f t="shared" si="29"/>
        <v>2106</v>
      </c>
      <c r="AV75" s="56">
        <f t="shared" si="29"/>
        <v>1187</v>
      </c>
      <c r="AW75" s="56">
        <f t="shared" si="29"/>
        <v>84</v>
      </c>
      <c r="AX75" s="56">
        <f t="shared" si="29"/>
        <v>155</v>
      </c>
      <c r="AY75" s="56">
        <f t="shared" si="29"/>
        <v>602</v>
      </c>
      <c r="AZ75" s="56">
        <f t="shared" si="29"/>
        <v>273</v>
      </c>
      <c r="BA75" s="56">
        <f t="shared" si="29"/>
        <v>1605</v>
      </c>
      <c r="BB75" s="56">
        <f t="shared" si="29"/>
        <v>155</v>
      </c>
      <c r="BC75" s="56">
        <f>SUM(BC73:BC74)</f>
        <v>70</v>
      </c>
      <c r="BD75" s="56">
        <f>SUM(BD73:BD74)</f>
        <v>267</v>
      </c>
      <c r="BE75" s="56">
        <f>SUM(BE73:BE74)</f>
        <v>34</v>
      </c>
      <c r="BF75" s="56">
        <f>SUM(BF73:BF74)</f>
        <v>153</v>
      </c>
      <c r="BG75" s="86">
        <f t="shared" si="29"/>
        <v>175</v>
      </c>
      <c r="BH75" s="86">
        <f t="shared" si="29"/>
        <v>85</v>
      </c>
      <c r="BI75" s="86">
        <f t="shared" si="29"/>
        <v>45</v>
      </c>
      <c r="BJ75" s="86">
        <f t="shared" si="29"/>
        <v>17</v>
      </c>
      <c r="BK75" s="86">
        <f t="shared" si="29"/>
        <v>61</v>
      </c>
      <c r="BL75" s="86">
        <f t="shared" si="29"/>
        <v>122</v>
      </c>
      <c r="BM75" s="86">
        <f t="shared" si="29"/>
        <v>21</v>
      </c>
      <c r="BN75" s="86">
        <f t="shared" si="29"/>
        <v>29</v>
      </c>
      <c r="BO75" s="86">
        <f t="shared" si="29"/>
        <v>64</v>
      </c>
      <c r="BP75" s="86">
        <f t="shared" si="29"/>
        <v>52</v>
      </c>
      <c r="BQ75" s="86">
        <f t="shared" si="29"/>
        <v>472</v>
      </c>
      <c r="BR75" s="86">
        <f t="shared" si="29"/>
        <v>45</v>
      </c>
      <c r="BS75" s="111">
        <f>SUM(BS73:BS74)</f>
        <v>290</v>
      </c>
      <c r="BT75" s="111">
        <f t="shared" si="29"/>
        <v>3</v>
      </c>
      <c r="BU75" s="111">
        <f t="shared" si="29"/>
        <v>1</v>
      </c>
      <c r="BV75" s="111">
        <f t="shared" si="29"/>
        <v>0</v>
      </c>
      <c r="BW75" s="111">
        <f t="shared" si="29"/>
        <v>0</v>
      </c>
      <c r="BX75" s="111">
        <f t="shared" si="29"/>
        <v>0</v>
      </c>
      <c r="BY75" s="111">
        <f t="shared" si="29"/>
        <v>15</v>
      </c>
      <c r="BZ75" s="111">
        <f t="shared" si="29"/>
        <v>6</v>
      </c>
      <c r="CA75" s="111">
        <f t="shared" si="29"/>
        <v>3</v>
      </c>
      <c r="CB75" s="111">
        <f t="shared" si="29"/>
        <v>6</v>
      </c>
      <c r="CC75" s="111">
        <f t="shared" si="29"/>
        <v>23</v>
      </c>
      <c r="CD75" s="14">
        <f t="shared" si="5"/>
        <v>56181</v>
      </c>
      <c r="CE75" s="14">
        <f t="shared" si="6"/>
        <v>702.26250000000005</v>
      </c>
    </row>
    <row r="76" spans="1:84" ht="15" thickTop="1">
      <c r="A76" s="22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115"/>
      <c r="BT76" s="115"/>
      <c r="BU76" s="115"/>
      <c r="BV76" s="115"/>
      <c r="BW76" s="115"/>
      <c r="BX76" s="115"/>
      <c r="BY76" s="115"/>
      <c r="BZ76" s="115"/>
      <c r="CA76" s="115"/>
      <c r="CB76" s="115"/>
      <c r="CC76" s="115"/>
      <c r="CD76" s="14"/>
      <c r="CE76" s="14"/>
    </row>
    <row r="77" spans="1:84">
      <c r="A77" s="23" t="s">
        <v>224</v>
      </c>
      <c r="B77" s="139">
        <f t="shared" ref="B77:CB77" si="30">SUM(B72-B75)</f>
        <v>9271</v>
      </c>
      <c r="C77" s="139">
        <f t="shared" si="30"/>
        <v>66826</v>
      </c>
      <c r="D77" s="139">
        <f>SUM(D72-D75)</f>
        <v>3810</v>
      </c>
      <c r="E77" s="139">
        <f t="shared" si="30"/>
        <v>13528</v>
      </c>
      <c r="F77" s="139">
        <f t="shared" si="30"/>
        <v>20249</v>
      </c>
      <c r="G77" s="139">
        <f t="shared" si="30"/>
        <v>2446</v>
      </c>
      <c r="H77" s="139">
        <f t="shared" si="30"/>
        <v>12901</v>
      </c>
      <c r="I77" s="139">
        <f t="shared" si="30"/>
        <v>4295</v>
      </c>
      <c r="J77" s="139">
        <f t="shared" si="30"/>
        <v>5612</v>
      </c>
      <c r="K77" s="139">
        <f t="shared" si="30"/>
        <v>2401</v>
      </c>
      <c r="L77" s="139">
        <f t="shared" si="30"/>
        <v>12162</v>
      </c>
      <c r="M77" s="139">
        <f t="shared" si="30"/>
        <v>1083</v>
      </c>
      <c r="N77" s="139">
        <f t="shared" si="30"/>
        <v>4240</v>
      </c>
      <c r="O77" s="139">
        <f t="shared" si="30"/>
        <v>16664</v>
      </c>
      <c r="P77" s="139">
        <f t="shared" si="30"/>
        <v>234887</v>
      </c>
      <c r="Q77" s="139">
        <f t="shared" si="30"/>
        <v>2416</v>
      </c>
      <c r="R77" s="139">
        <f t="shared" si="30"/>
        <v>2277</v>
      </c>
      <c r="S77" s="53">
        <f t="shared" si="30"/>
        <v>1758</v>
      </c>
      <c r="T77" s="53">
        <f t="shared" si="30"/>
        <v>1113</v>
      </c>
      <c r="U77" s="53">
        <f t="shared" si="30"/>
        <v>1613</v>
      </c>
      <c r="V77" s="53">
        <f t="shared" si="30"/>
        <v>917</v>
      </c>
      <c r="W77" s="53">
        <f t="shared" si="30"/>
        <v>4683</v>
      </c>
      <c r="X77" s="53">
        <f t="shared" si="30"/>
        <v>1226</v>
      </c>
      <c r="Y77" s="53">
        <f t="shared" si="30"/>
        <v>4411</v>
      </c>
      <c r="Z77" s="53">
        <f t="shared" si="30"/>
        <v>29825</v>
      </c>
      <c r="AA77" s="53">
        <f t="shared" si="30"/>
        <v>1453</v>
      </c>
      <c r="AB77" s="53">
        <f t="shared" si="30"/>
        <v>1369</v>
      </c>
      <c r="AC77" s="53">
        <f t="shared" si="30"/>
        <v>13266</v>
      </c>
      <c r="AD77" s="53">
        <f t="shared" si="30"/>
        <v>1312</v>
      </c>
      <c r="AE77" s="53">
        <f t="shared" si="30"/>
        <v>5585</v>
      </c>
      <c r="AF77" s="53">
        <v>2435</v>
      </c>
      <c r="AG77" s="53">
        <f t="shared" ref="AG77:BB77" si="31">SUM(AG72-AG75)</f>
        <v>10822</v>
      </c>
      <c r="AH77" s="53">
        <f t="shared" si="31"/>
        <v>7310</v>
      </c>
      <c r="AI77" s="53">
        <f t="shared" si="31"/>
        <v>11349</v>
      </c>
      <c r="AJ77" s="53">
        <f t="shared" si="31"/>
        <v>660</v>
      </c>
      <c r="AK77" s="53">
        <f t="shared" si="31"/>
        <v>5901</v>
      </c>
      <c r="AL77" s="53">
        <v>0</v>
      </c>
      <c r="AM77" s="53">
        <f t="shared" si="31"/>
        <v>594</v>
      </c>
      <c r="AN77" s="53">
        <f t="shared" si="31"/>
        <v>3154</v>
      </c>
      <c r="AO77" s="53">
        <f t="shared" si="31"/>
        <v>8586</v>
      </c>
      <c r="AP77" s="53">
        <f t="shared" si="31"/>
        <v>13761</v>
      </c>
      <c r="AQ77" s="53">
        <f t="shared" si="31"/>
        <v>23333</v>
      </c>
      <c r="AR77" s="53">
        <f t="shared" si="31"/>
        <v>702</v>
      </c>
      <c r="AS77" s="53">
        <f t="shared" si="31"/>
        <v>807</v>
      </c>
      <c r="AT77" s="53">
        <f t="shared" si="31"/>
        <v>32207</v>
      </c>
      <c r="AU77" s="53">
        <f t="shared" si="31"/>
        <v>38625</v>
      </c>
      <c r="AV77" s="53">
        <f t="shared" si="31"/>
        <v>44526</v>
      </c>
      <c r="AW77" s="53">
        <f t="shared" si="31"/>
        <v>5013</v>
      </c>
      <c r="AX77" s="53">
        <f t="shared" si="31"/>
        <v>4405</v>
      </c>
      <c r="AY77" s="53">
        <f t="shared" si="31"/>
        <v>10804</v>
      </c>
      <c r="AZ77" s="53">
        <f t="shared" si="31"/>
        <v>6259</v>
      </c>
      <c r="BA77" s="53">
        <f t="shared" si="31"/>
        <v>30989</v>
      </c>
      <c r="BB77" s="53">
        <f t="shared" si="31"/>
        <v>5127</v>
      </c>
      <c r="BC77" s="53">
        <f>SUM(BC72-BC75)</f>
        <v>3505</v>
      </c>
      <c r="BD77" s="53">
        <f>SUM(BD72-BD75)</f>
        <v>785</v>
      </c>
      <c r="BE77" s="53">
        <f>SUM(BE72-BE75)</f>
        <v>585</v>
      </c>
      <c r="BF77" s="53">
        <f>SUM(BF72-BF75)</f>
        <v>1600</v>
      </c>
      <c r="BG77" s="83">
        <f t="shared" si="30"/>
        <v>556</v>
      </c>
      <c r="BH77" s="83">
        <f t="shared" si="30"/>
        <v>6117</v>
      </c>
      <c r="BI77" s="83">
        <f t="shared" si="30"/>
        <v>571</v>
      </c>
      <c r="BJ77" s="83">
        <f t="shared" si="30"/>
        <v>5123</v>
      </c>
      <c r="BK77" s="83">
        <f t="shared" si="30"/>
        <v>2542</v>
      </c>
      <c r="BL77" s="83">
        <f t="shared" si="30"/>
        <v>4108</v>
      </c>
      <c r="BM77" s="83">
        <f t="shared" si="30"/>
        <v>2075</v>
      </c>
      <c r="BN77" s="83">
        <f t="shared" si="30"/>
        <v>1204</v>
      </c>
      <c r="BO77" s="83">
        <f t="shared" si="30"/>
        <v>4493</v>
      </c>
      <c r="BP77" s="83">
        <f t="shared" si="30"/>
        <v>747</v>
      </c>
      <c r="BQ77" s="83">
        <f t="shared" si="30"/>
        <v>2790</v>
      </c>
      <c r="BR77" s="83">
        <f t="shared" si="30"/>
        <v>4877</v>
      </c>
      <c r="BS77" s="110">
        <f>SUM(BS72-BS75)</f>
        <v>401</v>
      </c>
      <c r="BT77" s="110">
        <f t="shared" si="30"/>
        <v>138</v>
      </c>
      <c r="BU77" s="110">
        <f t="shared" si="30"/>
        <v>149</v>
      </c>
      <c r="BV77" s="110">
        <f t="shared" si="30"/>
        <v>110</v>
      </c>
      <c r="BW77" s="110">
        <f t="shared" si="30"/>
        <v>1836</v>
      </c>
      <c r="BX77" s="110">
        <f t="shared" si="30"/>
        <v>803</v>
      </c>
      <c r="BY77" s="110">
        <f t="shared" si="30"/>
        <v>1042</v>
      </c>
      <c r="BZ77" s="110">
        <f t="shared" si="30"/>
        <v>330</v>
      </c>
      <c r="CA77" s="110">
        <f t="shared" si="30"/>
        <v>2403</v>
      </c>
      <c r="CB77" s="110">
        <f t="shared" si="30"/>
        <v>317</v>
      </c>
      <c r="CC77" s="110">
        <f t="shared" ref="CC77" si="32">SUM(CC72-CC75)</f>
        <v>398</v>
      </c>
      <c r="CD77" s="14">
        <f t="shared" si="5"/>
        <v>800573</v>
      </c>
      <c r="CE77" s="14">
        <f t="shared" si="6"/>
        <v>10007.1625</v>
      </c>
    </row>
    <row r="78" spans="1:84">
      <c r="A78" s="20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108"/>
      <c r="BT78" s="108"/>
      <c r="BU78" s="108"/>
      <c r="BV78" s="108"/>
      <c r="BW78" s="108"/>
      <c r="BX78" s="108"/>
      <c r="BY78" s="108"/>
      <c r="BZ78" s="108"/>
      <c r="CA78" s="108"/>
      <c r="CB78" s="108"/>
      <c r="CC78" s="108"/>
      <c r="CD78" s="14"/>
      <c r="CE78" s="14"/>
    </row>
    <row r="79" spans="1:84">
      <c r="A79" s="20" t="s">
        <v>225</v>
      </c>
      <c r="B79" s="137">
        <f t="shared" ref="B79:CB79" si="33">SUM(B77-B68)</f>
        <v>111</v>
      </c>
      <c r="C79" s="137">
        <f t="shared" si="33"/>
        <v>-754</v>
      </c>
      <c r="D79" s="137">
        <f>SUM(D77-D68)</f>
        <v>225</v>
      </c>
      <c r="E79" s="137">
        <f t="shared" si="33"/>
        <v>664</v>
      </c>
      <c r="F79" s="137">
        <f t="shared" si="33"/>
        <v>954</v>
      </c>
      <c r="G79" s="137">
        <f t="shared" si="33"/>
        <v>148</v>
      </c>
      <c r="H79" s="137">
        <f t="shared" si="33"/>
        <v>-121</v>
      </c>
      <c r="I79" s="137">
        <f t="shared" si="33"/>
        <v>322</v>
      </c>
      <c r="J79" s="137">
        <f t="shared" si="33"/>
        <v>451</v>
      </c>
      <c r="K79" s="137">
        <f t="shared" si="33"/>
        <v>307</v>
      </c>
      <c r="L79" s="137">
        <f t="shared" si="33"/>
        <v>223</v>
      </c>
      <c r="M79" s="137">
        <f t="shared" si="33"/>
        <v>141</v>
      </c>
      <c r="N79" s="137">
        <f t="shared" si="33"/>
        <v>85</v>
      </c>
      <c r="O79" s="137">
        <f t="shared" si="33"/>
        <v>62</v>
      </c>
      <c r="P79" s="137">
        <f t="shared" si="33"/>
        <v>699</v>
      </c>
      <c r="Q79" s="137">
        <f t="shared" si="33"/>
        <v>61</v>
      </c>
      <c r="R79" s="137">
        <f t="shared" si="33"/>
        <v>234</v>
      </c>
      <c r="S79" s="51">
        <f t="shared" si="33"/>
        <v>214</v>
      </c>
      <c r="T79" s="51">
        <f t="shared" si="33"/>
        <v>121</v>
      </c>
      <c r="U79" s="51">
        <f t="shared" si="33"/>
        <v>-176</v>
      </c>
      <c r="V79" s="51">
        <f t="shared" si="33"/>
        <v>31</v>
      </c>
      <c r="W79" s="51">
        <f t="shared" si="33"/>
        <v>128</v>
      </c>
      <c r="X79" s="51">
        <f t="shared" si="33"/>
        <v>140</v>
      </c>
      <c r="Y79" s="51">
        <f t="shared" si="33"/>
        <v>1020</v>
      </c>
      <c r="Z79" s="51">
        <f t="shared" si="33"/>
        <v>486</v>
      </c>
      <c r="AA79" s="51">
        <f t="shared" si="33"/>
        <v>78</v>
      </c>
      <c r="AB79" s="51">
        <f t="shared" si="33"/>
        <v>298</v>
      </c>
      <c r="AC79" s="51">
        <f t="shared" si="33"/>
        <v>2394</v>
      </c>
      <c r="AD79" s="51">
        <f t="shared" si="33"/>
        <v>0</v>
      </c>
      <c r="AE79" s="51">
        <f t="shared" si="33"/>
        <v>-245</v>
      </c>
      <c r="AF79" s="51">
        <f t="shared" si="33"/>
        <v>162</v>
      </c>
      <c r="AG79" s="51">
        <f t="shared" si="33"/>
        <v>87</v>
      </c>
      <c r="AH79" s="51">
        <f t="shared" si="33"/>
        <v>298</v>
      </c>
      <c r="AI79" s="51">
        <f t="shared" si="33"/>
        <v>1573</v>
      </c>
      <c r="AJ79" s="51">
        <f t="shared" si="33"/>
        <v>-30</v>
      </c>
      <c r="AK79" s="51">
        <f t="shared" si="33"/>
        <v>12</v>
      </c>
      <c r="AL79" s="51">
        <v>0</v>
      </c>
      <c r="AM79" s="51">
        <f t="shared" si="33"/>
        <v>19</v>
      </c>
      <c r="AN79" s="51">
        <f t="shared" si="33"/>
        <v>69</v>
      </c>
      <c r="AO79" s="51">
        <f t="shared" si="33"/>
        <v>412</v>
      </c>
      <c r="AP79" s="51">
        <f t="shared" si="33"/>
        <v>-396</v>
      </c>
      <c r="AQ79" s="51">
        <f t="shared" si="33"/>
        <v>213</v>
      </c>
      <c r="AR79" s="51">
        <f t="shared" si="33"/>
        <v>60</v>
      </c>
      <c r="AS79" s="51">
        <f t="shared" si="33"/>
        <v>91</v>
      </c>
      <c r="AT79" s="51">
        <f t="shared" si="33"/>
        <v>-76</v>
      </c>
      <c r="AU79" s="51">
        <f t="shared" si="33"/>
        <v>-46</v>
      </c>
      <c r="AV79" s="51">
        <f t="shared" si="33"/>
        <v>-466</v>
      </c>
      <c r="AW79" s="51">
        <f t="shared" si="33"/>
        <v>-8</v>
      </c>
      <c r="AX79" s="51">
        <f t="shared" si="33"/>
        <v>-29</v>
      </c>
      <c r="AY79" s="51">
        <f t="shared" si="33"/>
        <v>-355</v>
      </c>
      <c r="AZ79" s="51">
        <f t="shared" si="33"/>
        <v>37</v>
      </c>
      <c r="BA79" s="51">
        <v>0</v>
      </c>
      <c r="BB79" s="51">
        <f t="shared" si="33"/>
        <v>-3</v>
      </c>
      <c r="BC79" s="51">
        <f>SUM(BC77-BC68)</f>
        <v>661</v>
      </c>
      <c r="BD79" s="51">
        <f>SUM(BD77-BD68)</f>
        <v>121</v>
      </c>
      <c r="BE79" s="51">
        <f>SUM(BE77-BE68)</f>
        <v>128</v>
      </c>
      <c r="BF79" s="51">
        <f>SUM(BF77-BF68)</f>
        <v>103</v>
      </c>
      <c r="BG79" s="81">
        <f t="shared" si="33"/>
        <v>-2</v>
      </c>
      <c r="BH79" s="81">
        <f t="shared" si="33"/>
        <v>917</v>
      </c>
      <c r="BI79" s="81">
        <f t="shared" si="33"/>
        <v>79</v>
      </c>
      <c r="BJ79" s="81">
        <f t="shared" si="33"/>
        <v>58</v>
      </c>
      <c r="BK79" s="81">
        <f t="shared" si="33"/>
        <v>-48</v>
      </c>
      <c r="BL79" s="81">
        <f t="shared" si="33"/>
        <v>64</v>
      </c>
      <c r="BM79" s="81">
        <f t="shared" si="33"/>
        <v>418</v>
      </c>
      <c r="BN79" s="81">
        <f t="shared" si="33"/>
        <v>226</v>
      </c>
      <c r="BO79" s="81">
        <f t="shared" si="33"/>
        <v>3553</v>
      </c>
      <c r="BP79" s="81">
        <f t="shared" si="33"/>
        <v>156</v>
      </c>
      <c r="BQ79" s="81">
        <f t="shared" si="33"/>
        <v>89</v>
      </c>
      <c r="BR79" s="81">
        <f t="shared" si="33"/>
        <v>-110</v>
      </c>
      <c r="BS79" s="108">
        <f>SUM(BS77-BS68)</f>
        <v>13</v>
      </c>
      <c r="BT79" s="108">
        <f t="shared" si="33"/>
        <v>27</v>
      </c>
      <c r="BU79" s="108">
        <f t="shared" si="33"/>
        <v>3</v>
      </c>
      <c r="BV79" s="108">
        <f t="shared" si="33"/>
        <v>1</v>
      </c>
      <c r="BW79" s="108">
        <f t="shared" si="33"/>
        <v>-4</v>
      </c>
      <c r="BX79" s="108">
        <f t="shared" si="33"/>
        <v>0</v>
      </c>
      <c r="BY79" s="108">
        <f t="shared" si="33"/>
        <v>-38</v>
      </c>
      <c r="BZ79" s="108">
        <f t="shared" si="33"/>
        <v>-18</v>
      </c>
      <c r="CA79" s="108">
        <f t="shared" si="33"/>
        <v>464</v>
      </c>
      <c r="CB79" s="108">
        <f t="shared" si="33"/>
        <v>-7</v>
      </c>
      <c r="CC79" s="108">
        <f t="shared" ref="CC79" si="34">SUM(CC77-CC68)</f>
        <v>0</v>
      </c>
      <c r="CD79" s="14">
        <f t="shared" si="5"/>
        <v>16779</v>
      </c>
      <c r="CE79" s="14">
        <f t="shared" si="6"/>
        <v>209.73750000000001</v>
      </c>
    </row>
    <row r="80" spans="1:84">
      <c r="A80" s="20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108"/>
      <c r="BT80" s="108"/>
      <c r="BU80" s="108"/>
      <c r="BV80" s="108"/>
      <c r="BW80" s="108"/>
      <c r="BX80" s="108"/>
      <c r="BY80" s="108"/>
      <c r="BZ80" s="108"/>
      <c r="CA80" s="108"/>
      <c r="CB80" s="108"/>
      <c r="CC80" s="108"/>
      <c r="CD80" s="14"/>
      <c r="CE80" s="14"/>
    </row>
    <row r="81" spans="1:83">
      <c r="A81" s="20" t="s">
        <v>226</v>
      </c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108"/>
      <c r="BT81" s="108"/>
      <c r="BU81" s="108"/>
      <c r="BV81" s="108"/>
      <c r="BW81" s="108"/>
      <c r="BX81" s="108"/>
      <c r="BY81" s="108"/>
      <c r="BZ81" s="108"/>
      <c r="CA81" s="108"/>
      <c r="CB81" s="108"/>
      <c r="CC81" s="108"/>
      <c r="CD81" s="14"/>
      <c r="CE81" s="14"/>
    </row>
    <row r="82" spans="1:83">
      <c r="A82" s="21" t="s">
        <v>227</v>
      </c>
      <c r="B82" s="138">
        <v>568</v>
      </c>
      <c r="C82" s="138"/>
      <c r="D82" s="138">
        <v>906</v>
      </c>
      <c r="E82" s="138">
        <v>132</v>
      </c>
      <c r="F82" s="138">
        <v>301</v>
      </c>
      <c r="G82" s="138">
        <v>136</v>
      </c>
      <c r="H82" s="138">
        <v>766</v>
      </c>
      <c r="I82" s="138">
        <v>415</v>
      </c>
      <c r="J82" s="138">
        <v>237</v>
      </c>
      <c r="K82" s="138">
        <v>160</v>
      </c>
      <c r="L82" s="138">
        <v>0</v>
      </c>
      <c r="M82" s="138">
        <v>0</v>
      </c>
      <c r="N82" s="138">
        <v>372</v>
      </c>
      <c r="O82" s="138">
        <v>865</v>
      </c>
      <c r="P82" s="146">
        <v>435</v>
      </c>
      <c r="Q82" s="138">
        <v>69</v>
      </c>
      <c r="R82" s="138">
        <v>0</v>
      </c>
      <c r="S82" s="54">
        <v>0</v>
      </c>
      <c r="T82" s="54">
        <v>46</v>
      </c>
      <c r="U82" s="54">
        <v>332</v>
      </c>
      <c r="V82" s="54">
        <v>37</v>
      </c>
      <c r="W82" s="54">
        <v>353</v>
      </c>
      <c r="X82" s="54">
        <v>108</v>
      </c>
      <c r="Y82" s="54">
        <v>22</v>
      </c>
      <c r="Z82" s="54">
        <v>0</v>
      </c>
      <c r="AA82" s="54">
        <v>0</v>
      </c>
      <c r="AB82" s="54">
        <v>81</v>
      </c>
      <c r="AC82" s="54">
        <v>336</v>
      </c>
      <c r="AD82" s="54">
        <v>266</v>
      </c>
      <c r="AE82" s="54"/>
      <c r="AF82" s="54"/>
      <c r="AG82" s="54">
        <v>78</v>
      </c>
      <c r="AH82" s="54">
        <v>0</v>
      </c>
      <c r="AI82" s="54">
        <v>127</v>
      </c>
      <c r="AJ82" s="54"/>
      <c r="AK82" s="54">
        <v>187</v>
      </c>
      <c r="AL82" s="54">
        <v>106</v>
      </c>
      <c r="AM82" s="54">
        <v>183</v>
      </c>
      <c r="AN82" s="54"/>
      <c r="AO82" s="54">
        <v>161</v>
      </c>
      <c r="AP82" s="54">
        <v>0</v>
      </c>
      <c r="AQ82" s="54"/>
      <c r="AR82" s="54"/>
      <c r="AS82" s="54">
        <v>54</v>
      </c>
      <c r="AT82" s="54">
        <v>0</v>
      </c>
      <c r="AU82" s="54">
        <v>0</v>
      </c>
      <c r="AV82" s="54">
        <v>568</v>
      </c>
      <c r="AW82" s="54">
        <v>120</v>
      </c>
      <c r="AX82" s="54">
        <v>183</v>
      </c>
      <c r="AY82" s="54">
        <v>0</v>
      </c>
      <c r="AZ82" s="54">
        <v>26</v>
      </c>
      <c r="BA82" s="54">
        <v>0</v>
      </c>
      <c r="BB82" s="54">
        <v>0</v>
      </c>
      <c r="BC82" s="54">
        <v>0</v>
      </c>
      <c r="BD82" s="54">
        <v>110</v>
      </c>
      <c r="BE82" s="54">
        <v>0</v>
      </c>
      <c r="BF82" s="54">
        <v>0</v>
      </c>
      <c r="BG82" s="82">
        <v>26</v>
      </c>
      <c r="BH82" s="82">
        <v>67</v>
      </c>
      <c r="BI82" s="82">
        <v>0</v>
      </c>
      <c r="BJ82" s="82">
        <v>9</v>
      </c>
      <c r="BK82" s="82">
        <v>0</v>
      </c>
      <c r="BL82" s="82">
        <v>0</v>
      </c>
      <c r="BM82" s="82">
        <v>33</v>
      </c>
      <c r="BN82" s="82">
        <v>0</v>
      </c>
      <c r="BO82" s="82">
        <v>0</v>
      </c>
      <c r="BP82" s="82">
        <v>0</v>
      </c>
      <c r="BQ82" s="82">
        <v>0</v>
      </c>
      <c r="BR82" s="82">
        <v>0</v>
      </c>
      <c r="BS82" s="109">
        <v>0</v>
      </c>
      <c r="BT82" s="109"/>
      <c r="BU82" s="109"/>
      <c r="BV82" s="109"/>
      <c r="BW82" s="109"/>
      <c r="BX82" s="109"/>
      <c r="BY82" s="109"/>
      <c r="BZ82" s="109"/>
      <c r="CA82" s="109"/>
      <c r="CB82" s="109"/>
      <c r="CC82" s="109">
        <v>0</v>
      </c>
      <c r="CD82" s="14">
        <f t="shared" si="5"/>
        <v>8981</v>
      </c>
      <c r="CE82" s="14">
        <f t="shared" si="6"/>
        <v>112.2625</v>
      </c>
    </row>
    <row r="83" spans="1:83">
      <c r="A83" s="21" t="s">
        <v>228</v>
      </c>
      <c r="B83" s="138">
        <v>387</v>
      </c>
      <c r="C83" s="138">
        <v>836</v>
      </c>
      <c r="D83" s="138">
        <v>1090</v>
      </c>
      <c r="E83" s="138">
        <v>110</v>
      </c>
      <c r="F83" s="138">
        <v>142</v>
      </c>
      <c r="G83" s="138">
        <v>66</v>
      </c>
      <c r="H83" s="138">
        <v>268</v>
      </c>
      <c r="I83" s="138">
        <v>369</v>
      </c>
      <c r="J83" s="138">
        <v>0</v>
      </c>
      <c r="K83" s="138">
        <v>0</v>
      </c>
      <c r="L83" s="138">
        <v>0</v>
      </c>
      <c r="M83" s="138">
        <v>0</v>
      </c>
      <c r="N83" s="138"/>
      <c r="O83" s="138">
        <v>334</v>
      </c>
      <c r="P83" s="138">
        <v>325</v>
      </c>
      <c r="Q83" s="138">
        <v>32</v>
      </c>
      <c r="R83" s="138">
        <v>0</v>
      </c>
      <c r="S83" s="54">
        <v>0</v>
      </c>
      <c r="T83" s="54">
        <v>57</v>
      </c>
      <c r="U83" s="54">
        <v>301</v>
      </c>
      <c r="V83" s="54">
        <v>0</v>
      </c>
      <c r="W83" s="54">
        <v>182</v>
      </c>
      <c r="X83" s="54">
        <v>0</v>
      </c>
      <c r="Y83" s="54">
        <v>100</v>
      </c>
      <c r="Z83" s="54">
        <v>0</v>
      </c>
      <c r="AA83" s="54">
        <v>0</v>
      </c>
      <c r="AB83" s="54">
        <v>205</v>
      </c>
      <c r="AC83" s="54"/>
      <c r="AD83" s="54">
        <v>161</v>
      </c>
      <c r="AE83" s="54"/>
      <c r="AF83" s="54"/>
      <c r="AG83" s="54"/>
      <c r="AH83" s="54">
        <v>187</v>
      </c>
      <c r="AI83" s="54"/>
      <c r="AJ83" s="54"/>
      <c r="AK83" s="54">
        <v>51</v>
      </c>
      <c r="AL83" s="54"/>
      <c r="AM83" s="54"/>
      <c r="AN83" s="54"/>
      <c r="AO83" s="54">
        <v>0</v>
      </c>
      <c r="AP83" s="54">
        <v>0</v>
      </c>
      <c r="AQ83" s="54"/>
      <c r="AR83" s="54"/>
      <c r="AS83" s="54"/>
      <c r="AT83" s="54">
        <v>0</v>
      </c>
      <c r="AU83" s="54">
        <v>0</v>
      </c>
      <c r="AV83" s="54">
        <v>424</v>
      </c>
      <c r="AW83" s="54">
        <v>100</v>
      </c>
      <c r="AX83" s="54">
        <v>0</v>
      </c>
      <c r="AY83" s="54">
        <v>0</v>
      </c>
      <c r="AZ83" s="54">
        <v>81</v>
      </c>
      <c r="BA83" s="54">
        <v>0</v>
      </c>
      <c r="BB83" s="54">
        <v>0</v>
      </c>
      <c r="BC83" s="54">
        <v>0</v>
      </c>
      <c r="BD83" s="54">
        <v>0</v>
      </c>
      <c r="BE83" s="54">
        <v>0</v>
      </c>
      <c r="BF83" s="54">
        <v>0</v>
      </c>
      <c r="BG83" s="82">
        <v>81</v>
      </c>
      <c r="BH83" s="82">
        <v>0</v>
      </c>
      <c r="BI83" s="82">
        <v>0</v>
      </c>
      <c r="BJ83" s="82">
        <v>0</v>
      </c>
      <c r="BK83" s="82">
        <v>0</v>
      </c>
      <c r="BL83" s="82">
        <v>0</v>
      </c>
      <c r="BM83" s="82"/>
      <c r="BN83" s="82">
        <v>0</v>
      </c>
      <c r="BO83" s="82">
        <v>0</v>
      </c>
      <c r="BP83" s="82">
        <v>0</v>
      </c>
      <c r="BQ83" s="82">
        <v>0</v>
      </c>
      <c r="BR83" s="82">
        <v>0</v>
      </c>
      <c r="BS83" s="109">
        <v>0</v>
      </c>
      <c r="BT83" s="109"/>
      <c r="BU83" s="109"/>
      <c r="BV83" s="109"/>
      <c r="BW83" s="109"/>
      <c r="BX83" s="109"/>
      <c r="BY83" s="109"/>
      <c r="BZ83" s="109"/>
      <c r="CA83" s="109"/>
      <c r="CB83" s="109"/>
      <c r="CC83" s="109">
        <v>0</v>
      </c>
      <c r="CD83" s="14">
        <f t="shared" si="5"/>
        <v>5889</v>
      </c>
      <c r="CE83" s="14">
        <f t="shared" si="6"/>
        <v>73.612499999999997</v>
      </c>
    </row>
    <row r="84" spans="1:83">
      <c r="A84" s="21" t="s">
        <v>201</v>
      </c>
      <c r="B84" s="138">
        <v>1262</v>
      </c>
      <c r="C84" s="138">
        <v>1753</v>
      </c>
      <c r="D84" s="138">
        <v>1103</v>
      </c>
      <c r="E84" s="138">
        <v>449</v>
      </c>
      <c r="F84" s="138">
        <v>484</v>
      </c>
      <c r="G84" s="138">
        <v>349</v>
      </c>
      <c r="H84" s="138">
        <v>368</v>
      </c>
      <c r="I84" s="138">
        <v>478</v>
      </c>
      <c r="J84" s="138">
        <v>358</v>
      </c>
      <c r="K84" s="138">
        <v>401</v>
      </c>
      <c r="L84" s="138">
        <v>0</v>
      </c>
      <c r="M84" s="138">
        <v>0</v>
      </c>
      <c r="N84" s="138">
        <v>484</v>
      </c>
      <c r="O84" s="138">
        <v>365</v>
      </c>
      <c r="P84" s="138">
        <v>482</v>
      </c>
      <c r="Q84" s="138">
        <v>395</v>
      </c>
      <c r="R84" s="138">
        <v>0</v>
      </c>
      <c r="S84" s="54">
        <v>0</v>
      </c>
      <c r="T84" s="59">
        <v>240</v>
      </c>
      <c r="U84" s="54">
        <v>405</v>
      </c>
      <c r="V84" s="54">
        <v>293</v>
      </c>
      <c r="W84" s="54">
        <v>302</v>
      </c>
      <c r="X84" s="54">
        <v>348</v>
      </c>
      <c r="Y84" s="54">
        <v>189</v>
      </c>
      <c r="Z84" s="54">
        <v>0</v>
      </c>
      <c r="AA84" s="54">
        <v>0</v>
      </c>
      <c r="AB84" s="54">
        <v>251</v>
      </c>
      <c r="AC84" s="54">
        <v>297</v>
      </c>
      <c r="AD84" s="54">
        <v>259</v>
      </c>
      <c r="AE84" s="54"/>
      <c r="AF84" s="54"/>
      <c r="AG84" s="54">
        <v>271</v>
      </c>
      <c r="AH84" s="54">
        <v>268</v>
      </c>
      <c r="AI84" s="54">
        <v>219</v>
      </c>
      <c r="AJ84" s="54"/>
      <c r="AK84" s="54">
        <v>289</v>
      </c>
      <c r="AL84" s="54"/>
      <c r="AM84" s="54">
        <v>131</v>
      </c>
      <c r="AN84" s="54"/>
      <c r="AO84" s="54">
        <v>277</v>
      </c>
      <c r="AP84" s="54">
        <v>0</v>
      </c>
      <c r="AQ84" s="54">
        <v>676</v>
      </c>
      <c r="AR84" s="54"/>
      <c r="AS84" s="54">
        <v>149</v>
      </c>
      <c r="AT84" s="54">
        <v>0</v>
      </c>
      <c r="AU84" s="54">
        <v>0</v>
      </c>
      <c r="AV84" s="54">
        <v>583</v>
      </c>
      <c r="AW84" s="54">
        <v>130</v>
      </c>
      <c r="AX84" s="54">
        <v>210</v>
      </c>
      <c r="AY84" s="54">
        <v>0</v>
      </c>
      <c r="AZ84" s="54">
        <v>233</v>
      </c>
      <c r="BA84" s="54">
        <v>0</v>
      </c>
      <c r="BB84" s="54">
        <v>0</v>
      </c>
      <c r="BC84" s="54">
        <v>125</v>
      </c>
      <c r="BD84" s="54">
        <v>234</v>
      </c>
      <c r="BE84" s="54">
        <v>0</v>
      </c>
      <c r="BF84" s="54">
        <v>0</v>
      </c>
      <c r="BG84" s="82">
        <v>90</v>
      </c>
      <c r="BH84" s="82">
        <v>0</v>
      </c>
      <c r="BI84" s="82">
        <v>0</v>
      </c>
      <c r="BJ84" s="82">
        <v>0</v>
      </c>
      <c r="BK84" s="82">
        <v>0</v>
      </c>
      <c r="BL84" s="82">
        <v>0</v>
      </c>
      <c r="BM84" s="82">
        <v>80</v>
      </c>
      <c r="BN84" s="82">
        <v>0</v>
      </c>
      <c r="BO84" s="82">
        <v>0</v>
      </c>
      <c r="BP84" s="82">
        <v>0</v>
      </c>
      <c r="BQ84" s="82">
        <v>0</v>
      </c>
      <c r="BR84" s="82">
        <v>133</v>
      </c>
      <c r="BS84" s="109">
        <v>108</v>
      </c>
      <c r="BT84" s="109"/>
      <c r="BU84" s="109"/>
      <c r="BV84" s="109"/>
      <c r="BW84" s="109"/>
      <c r="BX84" s="109"/>
      <c r="BY84" s="109"/>
      <c r="BZ84" s="109">
        <v>20</v>
      </c>
      <c r="CA84" s="109"/>
      <c r="CB84" s="109"/>
      <c r="CC84" s="109">
        <v>72</v>
      </c>
      <c r="CD84" s="14">
        <f t="shared" si="5"/>
        <v>15613</v>
      </c>
      <c r="CE84" s="14">
        <f t="shared" si="6"/>
        <v>195.16249999999999</v>
      </c>
    </row>
    <row r="85" spans="1:83">
      <c r="A85" s="21" t="s">
        <v>229</v>
      </c>
      <c r="B85" s="138">
        <v>367</v>
      </c>
      <c r="C85" s="138">
        <v>668</v>
      </c>
      <c r="D85" s="133">
        <v>640</v>
      </c>
      <c r="E85" s="138">
        <v>206</v>
      </c>
      <c r="F85" s="138">
        <v>280</v>
      </c>
      <c r="G85" s="138">
        <v>97</v>
      </c>
      <c r="H85" s="138">
        <v>229</v>
      </c>
      <c r="I85" s="138">
        <v>235</v>
      </c>
      <c r="J85" s="138">
        <v>226</v>
      </c>
      <c r="K85" s="138">
        <v>151</v>
      </c>
      <c r="L85" s="138">
        <v>0</v>
      </c>
      <c r="M85" s="138">
        <v>0</v>
      </c>
      <c r="N85" s="138">
        <v>178</v>
      </c>
      <c r="O85" s="138">
        <v>261</v>
      </c>
      <c r="P85" s="138">
        <v>319</v>
      </c>
      <c r="Q85" s="138">
        <v>482</v>
      </c>
      <c r="R85" s="138">
        <v>0</v>
      </c>
      <c r="S85" s="54">
        <v>0</v>
      </c>
      <c r="T85" s="54">
        <v>134</v>
      </c>
      <c r="U85" s="54">
        <v>244</v>
      </c>
      <c r="V85" s="54">
        <v>195</v>
      </c>
      <c r="W85" s="54">
        <v>200</v>
      </c>
      <c r="X85" s="54">
        <v>192</v>
      </c>
      <c r="Y85" s="54">
        <v>121</v>
      </c>
      <c r="Z85" s="54">
        <v>0</v>
      </c>
      <c r="AA85" s="54">
        <v>0</v>
      </c>
      <c r="AB85" s="54">
        <v>0</v>
      </c>
      <c r="AC85" s="54">
        <v>296</v>
      </c>
      <c r="AD85" s="54">
        <v>245</v>
      </c>
      <c r="AE85" s="54"/>
      <c r="AF85" s="54"/>
      <c r="AG85" s="54">
        <v>291</v>
      </c>
      <c r="AH85" s="54">
        <v>166</v>
      </c>
      <c r="AI85" s="54">
        <v>124</v>
      </c>
      <c r="AJ85" s="54"/>
      <c r="AK85" s="54">
        <v>194</v>
      </c>
      <c r="AL85" s="54">
        <v>212</v>
      </c>
      <c r="AM85" s="54"/>
      <c r="AN85" s="54"/>
      <c r="AO85" s="54">
        <v>166</v>
      </c>
      <c r="AP85" s="54">
        <v>0</v>
      </c>
      <c r="AQ85" s="54">
        <v>242</v>
      </c>
      <c r="AR85" s="54">
        <v>137</v>
      </c>
      <c r="AS85" s="54"/>
      <c r="AT85" s="54">
        <v>0</v>
      </c>
      <c r="AU85" s="54">
        <v>0</v>
      </c>
      <c r="AV85" s="54">
        <v>342</v>
      </c>
      <c r="AW85" s="54">
        <v>96</v>
      </c>
      <c r="AX85" s="54">
        <v>117</v>
      </c>
      <c r="AY85" s="54">
        <v>0</v>
      </c>
      <c r="AZ85" s="54">
        <v>177</v>
      </c>
      <c r="BA85" s="54">
        <v>0</v>
      </c>
      <c r="BB85" s="54">
        <v>0</v>
      </c>
      <c r="BC85" s="54">
        <v>160</v>
      </c>
      <c r="BD85" s="54">
        <v>160</v>
      </c>
      <c r="BE85" s="54">
        <v>0</v>
      </c>
      <c r="BF85" s="54">
        <v>0</v>
      </c>
      <c r="BG85" s="82">
        <v>0</v>
      </c>
      <c r="BH85" s="82">
        <v>113</v>
      </c>
      <c r="BI85" s="82">
        <v>0</v>
      </c>
      <c r="BJ85" s="82">
        <v>42</v>
      </c>
      <c r="BK85" s="82">
        <v>0</v>
      </c>
      <c r="BL85" s="82">
        <v>0</v>
      </c>
      <c r="BM85" s="82"/>
      <c r="BN85" s="82">
        <v>0</v>
      </c>
      <c r="BO85" s="82">
        <v>0</v>
      </c>
      <c r="BP85" s="82">
        <v>0</v>
      </c>
      <c r="BQ85" s="82">
        <v>0</v>
      </c>
      <c r="BR85" s="82">
        <v>25</v>
      </c>
      <c r="BS85" s="109">
        <v>162</v>
      </c>
      <c r="BT85" s="109"/>
      <c r="BU85" s="109"/>
      <c r="BV85" s="109"/>
      <c r="BW85" s="109"/>
      <c r="BX85" s="109"/>
      <c r="BY85" s="109"/>
      <c r="BZ85" s="109"/>
      <c r="CA85" s="109"/>
      <c r="CB85" s="109"/>
      <c r="CC85" s="109">
        <v>5</v>
      </c>
      <c r="CD85" s="14">
        <f t="shared" si="5"/>
        <v>8897</v>
      </c>
      <c r="CE85" s="14">
        <f t="shared" si="6"/>
        <v>111.21250000000001</v>
      </c>
    </row>
    <row r="86" spans="1:83">
      <c r="A86" s="23" t="s">
        <v>230</v>
      </c>
      <c r="B86" s="139">
        <v>2782</v>
      </c>
      <c r="C86" s="139">
        <v>2782</v>
      </c>
      <c r="D86" s="139">
        <f>SUM(D82:D85)</f>
        <v>3739</v>
      </c>
      <c r="E86" s="139">
        <f t="shared" ref="E86:BG86" si="35">SUM(E82:E85)</f>
        <v>897</v>
      </c>
      <c r="F86" s="139">
        <f t="shared" si="35"/>
        <v>1207</v>
      </c>
      <c r="G86" s="139">
        <f t="shared" si="35"/>
        <v>648</v>
      </c>
      <c r="H86" s="139">
        <f>SUM(H82:H85)</f>
        <v>1631</v>
      </c>
      <c r="I86" s="139">
        <f>SUM(I82:I85)</f>
        <v>1497</v>
      </c>
      <c r="J86" s="139">
        <f>SUM(J82:J85)</f>
        <v>821</v>
      </c>
      <c r="K86" s="139">
        <f>SUM(K82:K85)</f>
        <v>712</v>
      </c>
      <c r="L86" s="139">
        <v>1413</v>
      </c>
      <c r="M86" s="139">
        <v>0</v>
      </c>
      <c r="N86" s="139">
        <f t="shared" ref="N86:Y86" si="36">SUM(N82:N85)</f>
        <v>1034</v>
      </c>
      <c r="O86" s="139">
        <f t="shared" si="36"/>
        <v>1825</v>
      </c>
      <c r="P86" s="139">
        <f t="shared" si="36"/>
        <v>1561</v>
      </c>
      <c r="Q86" s="139">
        <f t="shared" si="36"/>
        <v>978</v>
      </c>
      <c r="R86" s="139">
        <f t="shared" si="36"/>
        <v>0</v>
      </c>
      <c r="S86" s="53">
        <v>429</v>
      </c>
      <c r="T86" s="53">
        <f t="shared" si="36"/>
        <v>477</v>
      </c>
      <c r="U86" s="53">
        <f t="shared" si="36"/>
        <v>1282</v>
      </c>
      <c r="V86" s="53">
        <f t="shared" si="36"/>
        <v>525</v>
      </c>
      <c r="W86" s="53">
        <f t="shared" si="36"/>
        <v>1037</v>
      </c>
      <c r="X86" s="53">
        <f t="shared" si="36"/>
        <v>648</v>
      </c>
      <c r="Y86" s="53">
        <f t="shared" si="36"/>
        <v>432</v>
      </c>
      <c r="Z86" s="53">
        <v>2136</v>
      </c>
      <c r="AA86" s="53">
        <v>307</v>
      </c>
      <c r="AB86" s="53">
        <f t="shared" ref="AB86:AD86" si="37">SUM(AB82:AB85)</f>
        <v>537</v>
      </c>
      <c r="AC86" s="53">
        <f t="shared" si="37"/>
        <v>929</v>
      </c>
      <c r="AD86" s="53">
        <f t="shared" si="37"/>
        <v>931</v>
      </c>
      <c r="AE86" s="53">
        <v>937</v>
      </c>
      <c r="AF86" s="53">
        <v>762</v>
      </c>
      <c r="AG86" s="53">
        <f t="shared" ref="AG86:AM86" si="38">SUM(AG82:AG85)</f>
        <v>640</v>
      </c>
      <c r="AH86" s="53">
        <f t="shared" si="38"/>
        <v>621</v>
      </c>
      <c r="AI86" s="53">
        <f t="shared" si="38"/>
        <v>470</v>
      </c>
      <c r="AJ86" s="53">
        <f t="shared" si="38"/>
        <v>0</v>
      </c>
      <c r="AK86" s="53">
        <f t="shared" si="38"/>
        <v>721</v>
      </c>
      <c r="AL86" s="53">
        <f t="shared" si="38"/>
        <v>318</v>
      </c>
      <c r="AM86" s="53">
        <f t="shared" si="38"/>
        <v>314</v>
      </c>
      <c r="AN86" s="53">
        <v>357</v>
      </c>
      <c r="AO86" s="53">
        <f>SUM(AO82:AO85)</f>
        <v>604</v>
      </c>
      <c r="AP86" s="53">
        <v>1722</v>
      </c>
      <c r="AQ86" s="53">
        <f>SUM(AQ82:AQ85)</f>
        <v>918</v>
      </c>
      <c r="AR86" s="53">
        <f>SUM(AR82:AR85)</f>
        <v>137</v>
      </c>
      <c r="AS86" s="53">
        <f>SUM(AS82:AS85)</f>
        <v>203</v>
      </c>
      <c r="AT86" s="53">
        <v>942</v>
      </c>
      <c r="AU86" s="53">
        <v>1574</v>
      </c>
      <c r="AV86" s="53">
        <f>SUM(AV82:AV85)</f>
        <v>1917</v>
      </c>
      <c r="AW86" s="53">
        <f>SUM(AW82:AW85)</f>
        <v>446</v>
      </c>
      <c r="AX86" s="53">
        <f t="shared" ref="AX86:AZ86" si="39">SUM(AX82:AX85)</f>
        <v>510</v>
      </c>
      <c r="AY86" s="53">
        <f t="shared" si="39"/>
        <v>0</v>
      </c>
      <c r="AZ86" s="53">
        <f t="shared" si="39"/>
        <v>517</v>
      </c>
      <c r="BA86" s="53">
        <v>1140</v>
      </c>
      <c r="BB86" s="53">
        <v>435</v>
      </c>
      <c r="BC86" s="53">
        <f>SUM(BC82:BC85)</f>
        <v>285</v>
      </c>
      <c r="BD86" s="53">
        <f>SUM(BD82:BD85)</f>
        <v>504</v>
      </c>
      <c r="BE86" s="53">
        <v>134</v>
      </c>
      <c r="BF86" s="53">
        <v>248</v>
      </c>
      <c r="BG86" s="83">
        <f t="shared" si="35"/>
        <v>197</v>
      </c>
      <c r="BH86" s="83">
        <f>SUM(BH82:BH85)</f>
        <v>180</v>
      </c>
      <c r="BI86" s="83">
        <f t="shared" ref="BI86:CC86" si="40">SUM(BI82:BI85)</f>
        <v>0</v>
      </c>
      <c r="BJ86" s="83">
        <f t="shared" si="40"/>
        <v>51</v>
      </c>
      <c r="BK86" s="83">
        <f t="shared" si="40"/>
        <v>0</v>
      </c>
      <c r="BL86" s="83">
        <v>182</v>
      </c>
      <c r="BM86" s="83">
        <f>SUM(BM82:BM85)</f>
        <v>113</v>
      </c>
      <c r="BN86" s="83">
        <f>SUM(BN82:BN85)</f>
        <v>0</v>
      </c>
      <c r="BO86" s="83">
        <v>200</v>
      </c>
      <c r="BP86" s="83">
        <v>195</v>
      </c>
      <c r="BQ86" s="83">
        <v>310</v>
      </c>
      <c r="BR86" s="83">
        <f t="shared" si="40"/>
        <v>158</v>
      </c>
      <c r="BS86" s="110">
        <f>SUM(BS82:BS85)</f>
        <v>270</v>
      </c>
      <c r="BT86" s="110">
        <f t="shared" si="40"/>
        <v>0</v>
      </c>
      <c r="BU86" s="110">
        <f t="shared" si="40"/>
        <v>0</v>
      </c>
      <c r="BV86" s="110">
        <f t="shared" si="40"/>
        <v>0</v>
      </c>
      <c r="BW86" s="110">
        <f t="shared" si="40"/>
        <v>0</v>
      </c>
      <c r="BX86" s="110">
        <f t="shared" si="40"/>
        <v>0</v>
      </c>
      <c r="BY86" s="110">
        <f t="shared" si="40"/>
        <v>0</v>
      </c>
      <c r="BZ86" s="110">
        <f t="shared" si="40"/>
        <v>20</v>
      </c>
      <c r="CA86" s="110">
        <f t="shared" si="40"/>
        <v>0</v>
      </c>
      <c r="CB86" s="110">
        <f t="shared" si="40"/>
        <v>0</v>
      </c>
      <c r="CC86" s="110">
        <f t="shared" si="40"/>
        <v>77</v>
      </c>
      <c r="CD86" s="14">
        <f t="shared" si="5"/>
        <v>52526</v>
      </c>
      <c r="CE86" s="14">
        <f t="shared" si="6"/>
        <v>656.57500000000005</v>
      </c>
    </row>
    <row r="87" spans="1:83">
      <c r="A87" s="1"/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118"/>
      <c r="BT87" s="118"/>
      <c r="BU87" s="118"/>
      <c r="BV87" s="118"/>
      <c r="BW87" s="118"/>
      <c r="BX87" s="118"/>
      <c r="BY87" s="118"/>
      <c r="BZ87" s="118"/>
      <c r="CA87" s="118"/>
      <c r="CB87" s="118"/>
      <c r="CC87" s="118"/>
      <c r="CD87" s="7"/>
      <c r="CE87" s="12"/>
    </row>
    <row r="88" spans="1:83">
      <c r="A88" s="1" t="s">
        <v>231</v>
      </c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118"/>
      <c r="BT88" s="118"/>
      <c r="BU88" s="118"/>
      <c r="BV88" s="118"/>
      <c r="BW88" s="118"/>
      <c r="BX88" s="118"/>
      <c r="BY88" s="118"/>
      <c r="BZ88" s="118"/>
      <c r="CA88" s="118"/>
      <c r="CB88" s="118"/>
      <c r="CC88" s="118"/>
      <c r="CD88" s="7"/>
      <c r="CE88" s="12"/>
    </row>
    <row r="89" spans="1:83">
      <c r="A89" s="24" t="s">
        <v>232</v>
      </c>
      <c r="B89" s="151">
        <v>0.06</v>
      </c>
      <c r="C89" s="151">
        <v>0.14000000000000001</v>
      </c>
      <c r="D89" s="151">
        <v>0.03</v>
      </c>
      <c r="E89" s="151">
        <v>0.14000000000000001</v>
      </c>
      <c r="F89" s="151">
        <v>0.13</v>
      </c>
      <c r="G89" s="151">
        <v>0.19</v>
      </c>
      <c r="H89" s="151">
        <v>0.09</v>
      </c>
      <c r="I89" s="151">
        <v>0.05</v>
      </c>
      <c r="J89" s="152">
        <v>-0.24</v>
      </c>
      <c r="K89" s="151">
        <v>0.14000000000000001</v>
      </c>
      <c r="L89" s="151">
        <v>0.16</v>
      </c>
      <c r="M89" s="153">
        <v>0.11</v>
      </c>
      <c r="N89" s="153">
        <v>-0.02</v>
      </c>
      <c r="O89" s="153">
        <v>0.12</v>
      </c>
      <c r="P89" s="153">
        <v>0.34</v>
      </c>
      <c r="Q89" s="153">
        <v>0.06</v>
      </c>
      <c r="R89" s="153">
        <v>0</v>
      </c>
      <c r="S89" s="64">
        <v>0.32</v>
      </c>
      <c r="T89" s="65">
        <v>0.64</v>
      </c>
      <c r="U89" s="65">
        <v>0.2</v>
      </c>
      <c r="V89" s="65">
        <v>0.18</v>
      </c>
      <c r="W89" s="65">
        <v>0.13</v>
      </c>
      <c r="X89" s="65">
        <v>0.09</v>
      </c>
      <c r="Y89" s="65">
        <v>0.17</v>
      </c>
      <c r="Z89" s="65">
        <v>0.24</v>
      </c>
      <c r="AA89" s="65">
        <v>0.13</v>
      </c>
      <c r="AB89" s="65">
        <v>0.22</v>
      </c>
      <c r="AC89" s="65">
        <v>-0.05</v>
      </c>
      <c r="AD89" s="65">
        <v>0.01</v>
      </c>
      <c r="AE89" s="65">
        <v>0</v>
      </c>
      <c r="AF89" s="65">
        <v>0.05</v>
      </c>
      <c r="AG89" s="65">
        <v>0.04</v>
      </c>
      <c r="AH89" s="65">
        <v>0.14000000000000001</v>
      </c>
      <c r="AI89" s="65">
        <v>0.3</v>
      </c>
      <c r="AJ89" s="65">
        <v>0.03</v>
      </c>
      <c r="AK89" s="65">
        <v>0.03</v>
      </c>
      <c r="AL89" s="65">
        <v>0.05</v>
      </c>
      <c r="AM89" s="65">
        <v>0.19</v>
      </c>
      <c r="AN89" s="65">
        <v>0</v>
      </c>
      <c r="AO89" s="65">
        <v>0.08</v>
      </c>
      <c r="AP89" s="65">
        <v>0.02</v>
      </c>
      <c r="AQ89" s="65">
        <v>0.04</v>
      </c>
      <c r="AR89" s="66">
        <v>-0.04</v>
      </c>
      <c r="AS89" s="65">
        <v>0.16</v>
      </c>
      <c r="AT89" s="66">
        <v>-0.09</v>
      </c>
      <c r="AU89" s="64">
        <v>0.25</v>
      </c>
      <c r="AV89" s="64">
        <v>0.27</v>
      </c>
      <c r="AW89" s="64">
        <v>0.12</v>
      </c>
      <c r="AX89" s="64">
        <v>7.0000000000000007E-2</v>
      </c>
      <c r="AY89" s="64">
        <v>0.28000000000000003</v>
      </c>
      <c r="AZ89" s="64">
        <v>0.17</v>
      </c>
      <c r="BA89" s="64"/>
      <c r="BB89" s="64">
        <v>0.09</v>
      </c>
      <c r="BC89" s="64">
        <v>0.25</v>
      </c>
      <c r="BD89" s="64">
        <v>0.37</v>
      </c>
      <c r="BE89" s="64">
        <v>0.09</v>
      </c>
      <c r="BF89" s="64">
        <v>0.09</v>
      </c>
      <c r="BG89" s="94">
        <v>0.08</v>
      </c>
      <c r="BH89" s="94">
        <v>0.66</v>
      </c>
      <c r="BI89" s="94">
        <v>0.14000000000000001</v>
      </c>
      <c r="BJ89" s="94">
        <v>0.25</v>
      </c>
      <c r="BK89" s="94">
        <v>0.03</v>
      </c>
      <c r="BL89" s="95">
        <v>-0.02</v>
      </c>
      <c r="BM89" s="96">
        <v>0.23</v>
      </c>
      <c r="BN89" s="96">
        <v>1.87</v>
      </c>
      <c r="BO89" s="96">
        <v>0.18</v>
      </c>
      <c r="BP89" s="96">
        <v>0.39</v>
      </c>
      <c r="BQ89" s="96">
        <v>0.1</v>
      </c>
      <c r="BR89" s="94">
        <v>0.18</v>
      </c>
      <c r="BS89" s="119">
        <v>0.08</v>
      </c>
      <c r="BT89" s="119">
        <v>0.6</v>
      </c>
      <c r="BU89" s="119">
        <v>0.36</v>
      </c>
      <c r="BV89" s="120">
        <v>-0.12</v>
      </c>
      <c r="BW89" s="121">
        <v>0.22</v>
      </c>
      <c r="BX89" s="120">
        <v>-0.35</v>
      </c>
      <c r="BY89" s="120">
        <v>-0.16</v>
      </c>
      <c r="BZ89" s="121">
        <v>0.11</v>
      </c>
      <c r="CA89" s="120">
        <v>-0.19</v>
      </c>
      <c r="CB89" s="121">
        <v>0.2</v>
      </c>
      <c r="CC89" s="121">
        <v>0.01</v>
      </c>
      <c r="CD89" s="26"/>
      <c r="CE89" s="26"/>
    </row>
    <row r="90" spans="1:83">
      <c r="A90" s="24" t="s">
        <v>233</v>
      </c>
      <c r="B90" s="151">
        <v>0.08</v>
      </c>
      <c r="C90" s="151">
        <v>0.15</v>
      </c>
      <c r="D90" s="152">
        <v>-0.02</v>
      </c>
      <c r="E90" s="151">
        <v>0.04</v>
      </c>
      <c r="F90" s="151">
        <v>0.11</v>
      </c>
      <c r="G90" s="151">
        <v>0.12</v>
      </c>
      <c r="H90" s="151">
        <v>0.11</v>
      </c>
      <c r="I90" s="151">
        <v>0.05</v>
      </c>
      <c r="J90" s="151">
        <v>0.08</v>
      </c>
      <c r="K90" s="151">
        <v>0.2</v>
      </c>
      <c r="L90" s="151">
        <v>0.04</v>
      </c>
      <c r="M90" s="153">
        <v>0.11</v>
      </c>
      <c r="N90" s="153">
        <v>0.18</v>
      </c>
      <c r="O90" s="153">
        <v>0.04</v>
      </c>
      <c r="P90" s="153">
        <v>0.5</v>
      </c>
      <c r="Q90" s="153">
        <v>0.19</v>
      </c>
      <c r="R90" s="153">
        <v>0.11</v>
      </c>
      <c r="S90" s="64">
        <v>0.37</v>
      </c>
      <c r="T90" s="65">
        <v>0.2</v>
      </c>
      <c r="U90" s="65">
        <v>0.09</v>
      </c>
      <c r="V90" s="65">
        <v>0.1</v>
      </c>
      <c r="W90" s="65">
        <v>0.15</v>
      </c>
      <c r="X90" s="66">
        <v>-0.02</v>
      </c>
      <c r="Y90" s="65">
        <v>0.16</v>
      </c>
      <c r="Z90" s="65">
        <v>0.18</v>
      </c>
      <c r="AA90" s="65">
        <v>0.1</v>
      </c>
      <c r="AB90" s="65">
        <v>0.05</v>
      </c>
      <c r="AC90" s="65">
        <v>0.06</v>
      </c>
      <c r="AD90" s="65">
        <v>0.02</v>
      </c>
      <c r="AE90" s="65">
        <v>0.16</v>
      </c>
      <c r="AF90" s="65">
        <v>0.03</v>
      </c>
      <c r="AG90" s="66">
        <v>-0.1</v>
      </c>
      <c r="AH90" s="65">
        <v>0.16</v>
      </c>
      <c r="AI90" s="65">
        <v>0.3</v>
      </c>
      <c r="AJ90" s="65">
        <v>0.15</v>
      </c>
      <c r="AK90" s="65">
        <v>0.15</v>
      </c>
      <c r="AL90" s="65">
        <v>0.1</v>
      </c>
      <c r="AM90" s="65">
        <v>0.23</v>
      </c>
      <c r="AN90" s="65">
        <v>7.0000000000000007E-2</v>
      </c>
      <c r="AO90" s="65">
        <v>7.0000000000000007E-2</v>
      </c>
      <c r="AP90" s="65">
        <v>0.12</v>
      </c>
      <c r="AQ90" s="65">
        <v>0.06</v>
      </c>
      <c r="AR90" s="65">
        <v>0.12</v>
      </c>
      <c r="AS90" s="65">
        <v>0.05</v>
      </c>
      <c r="AT90" s="65">
        <v>0.03</v>
      </c>
      <c r="AU90" s="64">
        <v>0.25</v>
      </c>
      <c r="AV90" s="64">
        <v>0.18</v>
      </c>
      <c r="AW90" s="64">
        <v>0.35</v>
      </c>
      <c r="AX90" s="64">
        <v>0.15</v>
      </c>
      <c r="AY90" s="64">
        <v>0.12</v>
      </c>
      <c r="AZ90" s="64">
        <v>0.13</v>
      </c>
      <c r="BA90" s="64"/>
      <c r="BB90" s="64">
        <v>0.22</v>
      </c>
      <c r="BC90" s="64">
        <v>0.1</v>
      </c>
      <c r="BD90" s="64">
        <v>0.25</v>
      </c>
      <c r="BE90" s="64">
        <v>0.04</v>
      </c>
      <c r="BF90" s="64">
        <v>0.19</v>
      </c>
      <c r="BG90" s="94">
        <v>0.04</v>
      </c>
      <c r="BH90" s="94">
        <v>0</v>
      </c>
      <c r="BI90" s="94">
        <v>0.2</v>
      </c>
      <c r="BJ90" s="94">
        <v>0.08</v>
      </c>
      <c r="BK90" s="94">
        <v>0.15</v>
      </c>
      <c r="BL90" s="95">
        <v>-0.2</v>
      </c>
      <c r="BM90" s="96">
        <v>0.08</v>
      </c>
      <c r="BN90" s="96">
        <v>1.87</v>
      </c>
      <c r="BO90" s="96">
        <v>0</v>
      </c>
      <c r="BP90" s="96">
        <v>0.16</v>
      </c>
      <c r="BQ90" s="96">
        <v>0.1</v>
      </c>
      <c r="BR90" s="94">
        <v>0.17</v>
      </c>
      <c r="BS90" s="119">
        <v>0.04</v>
      </c>
      <c r="BT90" s="119">
        <v>0.1</v>
      </c>
      <c r="BU90" s="119">
        <v>-0.14000000000000001</v>
      </c>
      <c r="BV90" s="120">
        <v>-0.25</v>
      </c>
      <c r="BW90" s="121">
        <v>0.04</v>
      </c>
      <c r="BX90" s="120">
        <v>-0.48</v>
      </c>
      <c r="BY90" s="121">
        <v>0.35</v>
      </c>
      <c r="BZ90" s="121">
        <v>0.64</v>
      </c>
      <c r="CA90" s="121">
        <v>0.03</v>
      </c>
      <c r="CB90" s="121">
        <v>0.42</v>
      </c>
      <c r="CC90" s="121">
        <v>-7.0000000000000007E-2</v>
      </c>
      <c r="CD90" s="26"/>
      <c r="CE90" s="26"/>
    </row>
    <row r="91" spans="1:83">
      <c r="A91" s="24" t="s">
        <v>234</v>
      </c>
      <c r="B91" s="152">
        <v>-0.11</v>
      </c>
      <c r="C91" s="152">
        <v>-1</v>
      </c>
      <c r="D91" s="151">
        <v>4.24</v>
      </c>
      <c r="E91" s="151">
        <v>0.95</v>
      </c>
      <c r="F91" s="152">
        <v>-0.03</v>
      </c>
      <c r="G91" s="151">
        <v>0.55000000000000004</v>
      </c>
      <c r="H91" s="152">
        <v>-0.01</v>
      </c>
      <c r="I91" s="151">
        <v>0.01</v>
      </c>
      <c r="J91" s="152">
        <f>-62%</f>
        <v>-0.62</v>
      </c>
      <c r="K91" s="152">
        <v>-0.09</v>
      </c>
      <c r="L91" s="153">
        <v>2.73</v>
      </c>
      <c r="M91" s="153">
        <v>-0.26</v>
      </c>
      <c r="N91" s="152">
        <v>-0.79</v>
      </c>
      <c r="O91" s="153">
        <v>0.31</v>
      </c>
      <c r="P91" s="152">
        <v>-1</v>
      </c>
      <c r="Q91" s="152">
        <v>-0.3</v>
      </c>
      <c r="R91" s="152">
        <v>-0.45</v>
      </c>
      <c r="S91" s="66">
        <v>0.13</v>
      </c>
      <c r="T91" s="65">
        <v>0.03</v>
      </c>
      <c r="U91" s="65">
        <v>2.79</v>
      </c>
      <c r="V91" s="65">
        <v>3.75</v>
      </c>
      <c r="W91" s="66">
        <v>-0.01</v>
      </c>
      <c r="X91" s="65">
        <v>1.66</v>
      </c>
      <c r="Y91" s="65">
        <v>0.21</v>
      </c>
      <c r="Z91" s="65">
        <v>1.28</v>
      </c>
      <c r="AA91" s="65">
        <v>0.28999999999999998</v>
      </c>
      <c r="AB91" s="65">
        <v>2.98</v>
      </c>
      <c r="AC91" s="66">
        <v>-1</v>
      </c>
      <c r="AD91" s="66">
        <v>-0.33</v>
      </c>
      <c r="AE91" s="66">
        <v>-1</v>
      </c>
      <c r="AF91" s="65">
        <v>0.47</v>
      </c>
      <c r="AG91" s="65">
        <v>1</v>
      </c>
      <c r="AH91" s="65">
        <v>1</v>
      </c>
      <c r="AI91" s="65">
        <v>0.09</v>
      </c>
      <c r="AJ91" s="66">
        <v>-1</v>
      </c>
      <c r="AK91" s="66">
        <v>-1</v>
      </c>
      <c r="AL91" s="66">
        <v>-2.65</v>
      </c>
      <c r="AM91" s="66">
        <v>-0.34</v>
      </c>
      <c r="AN91" s="66">
        <v>-1</v>
      </c>
      <c r="AO91" s="64">
        <v>0.09</v>
      </c>
      <c r="AP91" s="66">
        <v>-1</v>
      </c>
      <c r="AQ91" s="66">
        <v>-0.03</v>
      </c>
      <c r="AR91" s="66">
        <v>-0.55000000000000004</v>
      </c>
      <c r="AS91" s="64">
        <v>2.75</v>
      </c>
      <c r="AT91" s="66">
        <v>-1</v>
      </c>
      <c r="AU91" s="66">
        <v>-1</v>
      </c>
      <c r="AV91" s="64">
        <v>-0.22</v>
      </c>
      <c r="AW91" s="66">
        <v>-1</v>
      </c>
      <c r="AX91" s="66">
        <v>-1</v>
      </c>
      <c r="AY91" s="66">
        <v>-1</v>
      </c>
      <c r="AZ91" s="64">
        <v>2.84</v>
      </c>
      <c r="BA91" s="66"/>
      <c r="BB91" s="66">
        <v>-1</v>
      </c>
      <c r="BC91" s="64">
        <v>1</v>
      </c>
      <c r="BD91" s="64">
        <v>4.32</v>
      </c>
      <c r="BE91" s="64">
        <v>0.01</v>
      </c>
      <c r="BF91" s="64">
        <v>2.52</v>
      </c>
      <c r="BG91" s="95">
        <v>-0.04</v>
      </c>
      <c r="BH91" s="94">
        <v>0.19</v>
      </c>
      <c r="BI91" s="95">
        <v>-0.04</v>
      </c>
      <c r="BJ91" s="94">
        <v>0</v>
      </c>
      <c r="BK91" s="95">
        <v>-1</v>
      </c>
      <c r="BL91" s="96">
        <v>1</v>
      </c>
      <c r="BM91" s="96">
        <v>2.16</v>
      </c>
      <c r="BN91" s="96">
        <v>1.87</v>
      </c>
      <c r="BO91" s="96">
        <v>1</v>
      </c>
      <c r="BP91" s="96">
        <v>6.26</v>
      </c>
      <c r="BQ91" s="96">
        <v>0.01</v>
      </c>
      <c r="BR91" s="96">
        <v>0.14000000000000001</v>
      </c>
      <c r="BS91" s="121">
        <v>1</v>
      </c>
      <c r="BT91" s="121">
        <v>2.19</v>
      </c>
      <c r="BU91" s="121">
        <v>1</v>
      </c>
      <c r="BV91" s="121">
        <v>1</v>
      </c>
      <c r="BW91" s="121">
        <v>2.6</v>
      </c>
      <c r="BX91" s="121">
        <v>1</v>
      </c>
      <c r="BY91" s="120">
        <v>-1</v>
      </c>
      <c r="BZ91" s="120">
        <v>-1</v>
      </c>
      <c r="CA91" s="120">
        <v>-2.1</v>
      </c>
      <c r="CB91" s="120">
        <v>-1</v>
      </c>
      <c r="CC91" s="120">
        <v>-1</v>
      </c>
      <c r="CD91" s="26"/>
      <c r="CE91" s="26"/>
    </row>
    <row r="92" spans="1:83">
      <c r="A92" s="24" t="s">
        <v>235</v>
      </c>
      <c r="B92" s="152">
        <v>-0.05</v>
      </c>
      <c r="C92" s="152">
        <v>-0.01</v>
      </c>
      <c r="D92" s="151">
        <v>0.06</v>
      </c>
      <c r="E92" s="151">
        <v>0.05</v>
      </c>
      <c r="F92" s="151">
        <v>0.05</v>
      </c>
      <c r="G92" s="151">
        <v>0.06</v>
      </c>
      <c r="H92" s="151">
        <v>0</v>
      </c>
      <c r="I92" s="151">
        <v>0.08</v>
      </c>
      <c r="J92" s="151">
        <v>0.08</v>
      </c>
      <c r="K92" s="153">
        <v>0.15</v>
      </c>
      <c r="L92" s="153">
        <v>0.02</v>
      </c>
      <c r="M92" s="153">
        <v>0.15</v>
      </c>
      <c r="N92" s="153">
        <v>0.08</v>
      </c>
      <c r="O92" s="153">
        <v>0</v>
      </c>
      <c r="P92" s="153">
        <v>0</v>
      </c>
      <c r="Q92" s="153">
        <v>0.03</v>
      </c>
      <c r="R92" s="153">
        <v>0.11</v>
      </c>
      <c r="S92" s="64">
        <v>0.14000000000000001</v>
      </c>
      <c r="T92" s="65">
        <v>0.09</v>
      </c>
      <c r="U92" s="66">
        <v>-0.1</v>
      </c>
      <c r="V92" s="65">
        <v>0.03</v>
      </c>
      <c r="W92" s="65">
        <v>0.03</v>
      </c>
      <c r="X92" s="65">
        <v>0.13</v>
      </c>
      <c r="Y92" s="65">
        <v>0.33</v>
      </c>
      <c r="Z92" s="65">
        <v>0.02</v>
      </c>
      <c r="AA92" s="65">
        <v>0.06</v>
      </c>
      <c r="AB92" s="65">
        <v>0.28000000000000003</v>
      </c>
      <c r="AC92" s="65">
        <v>0.22</v>
      </c>
      <c r="AD92" s="65">
        <v>0</v>
      </c>
      <c r="AE92" s="66">
        <v>-0.04</v>
      </c>
      <c r="AF92" s="65">
        <v>7.0000000000000007E-2</v>
      </c>
      <c r="AG92" s="65">
        <v>0.01</v>
      </c>
      <c r="AH92" s="65">
        <v>2.5299999999999998</v>
      </c>
      <c r="AI92" s="65">
        <v>0.16</v>
      </c>
      <c r="AJ92" s="66">
        <v>-0.04</v>
      </c>
      <c r="AK92" s="66">
        <v>-0.04</v>
      </c>
      <c r="AL92" s="65">
        <v>0</v>
      </c>
      <c r="AM92" s="64">
        <v>0.03</v>
      </c>
      <c r="AN92" s="64">
        <v>0.02</v>
      </c>
      <c r="AO92" s="64">
        <v>0.05</v>
      </c>
      <c r="AP92" s="66">
        <v>-0.03</v>
      </c>
      <c r="AQ92" s="64">
        <v>0.01</v>
      </c>
      <c r="AR92" s="64">
        <v>0.09</v>
      </c>
      <c r="AS92" s="64">
        <v>0.13</v>
      </c>
      <c r="AT92" s="64">
        <v>0</v>
      </c>
      <c r="AU92" s="64">
        <v>0</v>
      </c>
      <c r="AV92" s="64">
        <v>0</v>
      </c>
      <c r="AW92" s="64">
        <v>0</v>
      </c>
      <c r="AX92" s="64">
        <v>0</v>
      </c>
      <c r="AY92" s="64">
        <v>0.03</v>
      </c>
      <c r="AZ92" s="64">
        <v>0.01</v>
      </c>
      <c r="BA92" s="64"/>
      <c r="BB92" s="64">
        <v>0</v>
      </c>
      <c r="BC92" s="64">
        <v>0.23</v>
      </c>
      <c r="BD92" s="64">
        <v>0.18</v>
      </c>
      <c r="BE92" s="64">
        <v>0.28000000000000003</v>
      </c>
      <c r="BF92" s="64">
        <v>0.05</v>
      </c>
      <c r="BG92" s="94">
        <v>0</v>
      </c>
      <c r="BH92" s="94">
        <v>0.19</v>
      </c>
      <c r="BI92" s="94">
        <v>0.16</v>
      </c>
      <c r="BJ92" s="94">
        <v>0.01</v>
      </c>
      <c r="BK92" s="95">
        <v>-0.04</v>
      </c>
      <c r="BL92" s="96">
        <v>0.02</v>
      </c>
      <c r="BM92" s="96">
        <v>1.26</v>
      </c>
      <c r="BN92" s="96">
        <v>0.23</v>
      </c>
      <c r="BO92" s="96">
        <v>1</v>
      </c>
      <c r="BP92" s="96">
        <v>0.26</v>
      </c>
      <c r="BQ92" s="96">
        <v>0.03</v>
      </c>
      <c r="BR92" s="96">
        <v>0.01</v>
      </c>
      <c r="BS92" s="121">
        <v>0.03</v>
      </c>
      <c r="BT92" s="121">
        <v>0.28000000000000003</v>
      </c>
      <c r="BU92" s="121">
        <v>0.03</v>
      </c>
      <c r="BV92" s="121">
        <v>0.01</v>
      </c>
      <c r="BW92" s="121">
        <v>0</v>
      </c>
      <c r="BX92" s="121">
        <v>0</v>
      </c>
      <c r="BY92" s="121">
        <v>-0.04</v>
      </c>
      <c r="BZ92" s="120">
        <v>-0.05</v>
      </c>
      <c r="CA92" s="121">
        <v>0.24</v>
      </c>
      <c r="CB92" s="120">
        <v>-0.02</v>
      </c>
      <c r="CC92" s="120">
        <v>-0.02</v>
      </c>
      <c r="CD92" s="26"/>
      <c r="CE92" s="26"/>
    </row>
    <row r="93" spans="1:83">
      <c r="A93" s="24" t="s">
        <v>236</v>
      </c>
      <c r="B93" s="154">
        <v>0.06</v>
      </c>
      <c r="C93" s="154">
        <v>0.12</v>
      </c>
      <c r="D93" s="151">
        <v>0.04</v>
      </c>
      <c r="E93" s="154">
        <v>0.06</v>
      </c>
      <c r="F93" s="154">
        <v>0.12</v>
      </c>
      <c r="G93" s="154">
        <v>7.0000000000000007E-2</v>
      </c>
      <c r="H93" s="154">
        <v>0.06</v>
      </c>
      <c r="I93" s="151">
        <v>0.04</v>
      </c>
      <c r="J93" s="151">
        <v>0.14000000000000001</v>
      </c>
      <c r="K93" s="153">
        <v>0.16</v>
      </c>
      <c r="L93" s="153">
        <v>0.1</v>
      </c>
      <c r="M93" s="153">
        <v>0.1</v>
      </c>
      <c r="N93" s="153">
        <v>0.05</v>
      </c>
      <c r="O93" s="153">
        <v>0.11</v>
      </c>
      <c r="P93" s="153">
        <v>0.18</v>
      </c>
      <c r="Q93" s="153">
        <v>0.08</v>
      </c>
      <c r="R93" s="153">
        <v>0.05</v>
      </c>
      <c r="S93" s="64">
        <v>0</v>
      </c>
      <c r="T93" s="67">
        <v>0.36</v>
      </c>
      <c r="U93" s="67">
        <v>0.99</v>
      </c>
      <c r="V93" s="67">
        <v>0.05</v>
      </c>
      <c r="W93" s="65">
        <v>7.0000000000000007E-2</v>
      </c>
      <c r="X93" s="65">
        <v>7.0000000000000007E-2</v>
      </c>
      <c r="Y93" s="65">
        <v>0.15</v>
      </c>
      <c r="Z93" s="65">
        <v>0.02</v>
      </c>
      <c r="AA93" s="65">
        <v>0.18</v>
      </c>
      <c r="AB93" s="65">
        <v>0.06</v>
      </c>
      <c r="AC93" s="65">
        <v>0.08</v>
      </c>
      <c r="AD93" s="65">
        <v>0.09</v>
      </c>
      <c r="AE93" s="65">
        <v>0.09</v>
      </c>
      <c r="AF93" s="65">
        <v>0.03</v>
      </c>
      <c r="AG93" s="66">
        <v>-0.05</v>
      </c>
      <c r="AH93" s="66">
        <v>-0.05</v>
      </c>
      <c r="AI93" s="65">
        <v>7.0000000000000007E-2</v>
      </c>
      <c r="AJ93" s="65">
        <v>0.05</v>
      </c>
      <c r="AK93" s="65">
        <v>0.05</v>
      </c>
      <c r="AL93" s="65">
        <v>0.09</v>
      </c>
      <c r="AM93" s="64">
        <v>0.05</v>
      </c>
      <c r="AN93" s="64">
        <v>0.14000000000000001</v>
      </c>
      <c r="AO93" s="66">
        <v>-0.03</v>
      </c>
      <c r="AP93" s="64">
        <v>0.06</v>
      </c>
      <c r="AQ93" s="64">
        <v>0.06</v>
      </c>
      <c r="AR93" s="64">
        <v>0.1</v>
      </c>
      <c r="AS93" s="64">
        <v>0.12</v>
      </c>
      <c r="AT93" s="66">
        <v>-0.25</v>
      </c>
      <c r="AU93" s="64">
        <v>0.09</v>
      </c>
      <c r="AV93" s="64">
        <v>0.24</v>
      </c>
      <c r="AW93" s="64">
        <v>0.09</v>
      </c>
      <c r="AX93" s="64">
        <v>0.16</v>
      </c>
      <c r="AY93" s="64">
        <v>0.22</v>
      </c>
      <c r="AZ93" s="64">
        <v>0.16</v>
      </c>
      <c r="BA93" s="64"/>
      <c r="BB93" s="64">
        <v>0.08</v>
      </c>
      <c r="BC93" s="64">
        <v>0.06</v>
      </c>
      <c r="BD93" s="64">
        <v>0.26</v>
      </c>
      <c r="BE93" s="64">
        <v>0.19</v>
      </c>
      <c r="BF93" s="64">
        <v>0.24</v>
      </c>
      <c r="BG93" s="94">
        <v>0.17</v>
      </c>
      <c r="BH93" s="94">
        <v>0.04</v>
      </c>
      <c r="BI93" s="94">
        <v>0.06</v>
      </c>
      <c r="BJ93" s="94">
        <v>0.32</v>
      </c>
      <c r="BK93" s="94">
        <v>0.05</v>
      </c>
      <c r="BL93" s="94">
        <v>0.06</v>
      </c>
      <c r="BM93" s="96">
        <v>0.19</v>
      </c>
      <c r="BN93" s="96">
        <v>0.43</v>
      </c>
      <c r="BO93" s="96">
        <v>0.11</v>
      </c>
      <c r="BP93" s="96">
        <v>0.19</v>
      </c>
      <c r="BQ93" s="96">
        <v>0.21</v>
      </c>
      <c r="BR93" s="96">
        <v>0.14000000000000001</v>
      </c>
      <c r="BS93" s="121">
        <v>0.04</v>
      </c>
      <c r="BT93" s="121">
        <v>0.13</v>
      </c>
      <c r="BU93" s="121">
        <v>0.43</v>
      </c>
      <c r="BV93" s="121">
        <v>0</v>
      </c>
      <c r="BW93" s="121">
        <v>0.66</v>
      </c>
      <c r="BX93" s="121">
        <v>0</v>
      </c>
      <c r="BY93" s="120">
        <v>-0.21</v>
      </c>
      <c r="BZ93" s="121">
        <v>0.14000000000000001</v>
      </c>
      <c r="CA93" s="121">
        <v>0.09</v>
      </c>
      <c r="CB93" s="121">
        <v>0.06</v>
      </c>
      <c r="CC93" s="121">
        <v>0.06</v>
      </c>
      <c r="CD93" s="26"/>
      <c r="CE93" s="26"/>
    </row>
    <row r="94" spans="1:83">
      <c r="A94" s="24" t="s">
        <v>237</v>
      </c>
      <c r="B94" s="154">
        <v>0.02</v>
      </c>
      <c r="C94" s="154">
        <v>0.79</v>
      </c>
      <c r="D94" s="151">
        <v>0.43</v>
      </c>
      <c r="E94" s="154">
        <v>0.17</v>
      </c>
      <c r="F94" s="154">
        <v>0.13</v>
      </c>
      <c r="G94" s="154">
        <v>0.38</v>
      </c>
      <c r="H94" s="154">
        <v>0.28999999999999998</v>
      </c>
      <c r="I94" s="151">
        <v>0</v>
      </c>
      <c r="J94" s="151">
        <v>0.39</v>
      </c>
      <c r="K94" s="153">
        <v>0.13</v>
      </c>
      <c r="L94" s="153">
        <v>0.25</v>
      </c>
      <c r="M94" s="153">
        <v>0.22</v>
      </c>
      <c r="N94" s="153">
        <v>7.0000000000000007E-2</v>
      </c>
      <c r="O94" s="153">
        <v>7.0000000000000007E-2</v>
      </c>
      <c r="P94" s="153">
        <v>0.09</v>
      </c>
      <c r="Q94" s="153">
        <v>0.17</v>
      </c>
      <c r="R94" s="153">
        <v>0.08</v>
      </c>
      <c r="S94" s="64">
        <v>0.08</v>
      </c>
      <c r="T94" s="67">
        <v>0.12</v>
      </c>
      <c r="U94" s="67">
        <v>0.26</v>
      </c>
      <c r="V94" s="67">
        <v>0.34</v>
      </c>
      <c r="W94" s="65">
        <v>0.28999999999999998</v>
      </c>
      <c r="X94" s="65">
        <v>0.11</v>
      </c>
      <c r="Y94" s="65">
        <v>0.28999999999999998</v>
      </c>
      <c r="Z94" s="65">
        <v>0.47</v>
      </c>
      <c r="AA94" s="65">
        <v>7.0000000000000007E-2</v>
      </c>
      <c r="AB94" s="65">
        <v>0.38</v>
      </c>
      <c r="AC94" s="65">
        <v>0.27</v>
      </c>
      <c r="AD94" s="65">
        <v>0</v>
      </c>
      <c r="AE94" s="65">
        <v>0.31</v>
      </c>
      <c r="AF94" s="65">
        <v>0.31</v>
      </c>
      <c r="AG94" s="65">
        <v>0.09</v>
      </c>
      <c r="AH94" s="65">
        <v>0.17</v>
      </c>
      <c r="AI94" s="65">
        <v>0.2</v>
      </c>
      <c r="AJ94" s="65">
        <v>0.37</v>
      </c>
      <c r="AK94" s="65">
        <v>0.37</v>
      </c>
      <c r="AL94" s="65">
        <v>0.17</v>
      </c>
      <c r="AM94" s="64">
        <v>0.19</v>
      </c>
      <c r="AN94" s="64">
        <v>0.24</v>
      </c>
      <c r="AO94" s="64">
        <v>0.44</v>
      </c>
      <c r="AP94" s="64">
        <v>-0.2</v>
      </c>
      <c r="AQ94" s="64">
        <v>0.06</v>
      </c>
      <c r="AR94" s="64">
        <v>0</v>
      </c>
      <c r="AS94" s="64">
        <v>0.28999999999999998</v>
      </c>
      <c r="AT94" s="66">
        <v>-0.28000000000000003</v>
      </c>
      <c r="AU94" s="64">
        <v>0.3</v>
      </c>
      <c r="AV94" s="64">
        <v>0.32</v>
      </c>
      <c r="AW94" s="64">
        <v>0.06</v>
      </c>
      <c r="AX94" s="64">
        <v>0.14000000000000001</v>
      </c>
      <c r="AY94" s="64">
        <v>0.53</v>
      </c>
      <c r="AZ94" s="64">
        <v>0.35</v>
      </c>
      <c r="BA94" s="64"/>
      <c r="BB94" s="66">
        <v>-0.04</v>
      </c>
      <c r="BC94" s="64">
        <v>0.48</v>
      </c>
      <c r="BD94" s="64">
        <v>0.43</v>
      </c>
      <c r="BE94" s="64">
        <v>0.27</v>
      </c>
      <c r="BF94" s="64">
        <v>0.27</v>
      </c>
      <c r="BG94" s="94">
        <v>0.19</v>
      </c>
      <c r="BH94" s="94">
        <v>0.18</v>
      </c>
      <c r="BI94" s="94">
        <v>0.25</v>
      </c>
      <c r="BJ94" s="94">
        <v>0.22</v>
      </c>
      <c r="BK94" s="94">
        <v>0.37</v>
      </c>
      <c r="BL94" s="94">
        <v>0.31</v>
      </c>
      <c r="BM94" s="96">
        <v>0.18</v>
      </c>
      <c r="BN94" s="96">
        <v>2.52</v>
      </c>
      <c r="BO94" s="96">
        <v>0.47</v>
      </c>
      <c r="BP94" s="96">
        <v>0.63</v>
      </c>
      <c r="BQ94" s="96">
        <v>0.2</v>
      </c>
      <c r="BR94" s="96">
        <v>0.39</v>
      </c>
      <c r="BS94" s="121">
        <v>7.0000000000000007E-2</v>
      </c>
      <c r="BT94" s="121">
        <v>0.66</v>
      </c>
      <c r="BU94" s="121">
        <v>0.5</v>
      </c>
      <c r="BV94" s="120">
        <v>-0.25</v>
      </c>
      <c r="BW94" s="121">
        <v>0</v>
      </c>
      <c r="BX94" s="121">
        <v>0.21</v>
      </c>
      <c r="BY94" s="120">
        <v>-0.46</v>
      </c>
      <c r="BZ94" s="121">
        <v>0.09</v>
      </c>
      <c r="CA94" s="121">
        <v>0.77</v>
      </c>
      <c r="CB94" s="121">
        <v>0.33</v>
      </c>
      <c r="CC94" s="121">
        <v>0.33</v>
      </c>
      <c r="CD94" s="26"/>
      <c r="CE94" s="26"/>
    </row>
    <row r="95" spans="1:83">
      <c r="A95" s="24" t="s">
        <v>238</v>
      </c>
      <c r="B95" s="154">
        <v>0.02</v>
      </c>
      <c r="C95" s="154">
        <v>0.15</v>
      </c>
      <c r="D95" s="151">
        <v>7.0000000000000007E-2</v>
      </c>
      <c r="E95" s="155">
        <v>-7.0000000000000007E-2</v>
      </c>
      <c r="F95" s="154">
        <v>0.05</v>
      </c>
      <c r="G95" s="154">
        <v>1.43</v>
      </c>
      <c r="H95" s="154">
        <v>0.11</v>
      </c>
      <c r="I95" s="151">
        <v>0.05</v>
      </c>
      <c r="J95" s="151">
        <v>0.28000000000000003</v>
      </c>
      <c r="K95" s="153">
        <v>0.1</v>
      </c>
      <c r="L95" s="153">
        <v>0.01</v>
      </c>
      <c r="M95" s="153">
        <v>0.1</v>
      </c>
      <c r="N95" s="153">
        <v>0.03</v>
      </c>
      <c r="O95" s="153">
        <v>0.08</v>
      </c>
      <c r="P95" s="153">
        <v>0.09</v>
      </c>
      <c r="Q95" s="153">
        <v>0.14000000000000001</v>
      </c>
      <c r="R95" s="152">
        <v>-0.02</v>
      </c>
      <c r="S95" s="65">
        <v>0.37</v>
      </c>
      <c r="T95" s="67">
        <v>0.11</v>
      </c>
      <c r="U95" s="68">
        <v>-0.02</v>
      </c>
      <c r="V95" s="67">
        <v>0.24</v>
      </c>
      <c r="W95" s="65">
        <v>7.0000000000000007E-2</v>
      </c>
      <c r="X95" s="65">
        <v>0</v>
      </c>
      <c r="Y95" s="65">
        <v>0.19</v>
      </c>
      <c r="Z95" s="65">
        <v>0.12</v>
      </c>
      <c r="AA95" s="65">
        <v>7</v>
      </c>
      <c r="AB95" s="65">
        <v>0.33</v>
      </c>
      <c r="AC95" s="66">
        <v>-0.08</v>
      </c>
      <c r="AD95" s="65">
        <v>0.02</v>
      </c>
      <c r="AE95" s="65">
        <v>0.31</v>
      </c>
      <c r="AF95" s="65">
        <v>0.31</v>
      </c>
      <c r="AG95" s="65">
        <v>0.23</v>
      </c>
      <c r="AH95" s="65">
        <v>0.06</v>
      </c>
      <c r="AI95" s="65">
        <v>0.23</v>
      </c>
      <c r="AJ95" s="66">
        <v>-0.14000000000000001</v>
      </c>
      <c r="AK95" s="66">
        <v>-0.14000000000000001</v>
      </c>
      <c r="AL95" s="65">
        <v>0.09</v>
      </c>
      <c r="AM95" s="64">
        <v>0.16</v>
      </c>
      <c r="AN95" s="64">
        <v>0.05</v>
      </c>
      <c r="AO95" s="64">
        <v>0.93</v>
      </c>
      <c r="AP95" s="64">
        <v>0.03</v>
      </c>
      <c r="AQ95" s="64">
        <v>0.01</v>
      </c>
      <c r="AR95" s="64">
        <v>0.48</v>
      </c>
      <c r="AS95" s="64">
        <v>0.25</v>
      </c>
      <c r="AT95" s="66">
        <v>-0.12</v>
      </c>
      <c r="AU95" s="64">
        <v>0.28999999999999998</v>
      </c>
      <c r="AV95" s="64">
        <v>0.36</v>
      </c>
      <c r="AW95" s="64">
        <v>0.35</v>
      </c>
      <c r="AX95" s="66">
        <v>-0.01</v>
      </c>
      <c r="AY95" s="64">
        <v>3</v>
      </c>
      <c r="AZ95" s="64">
        <v>0.28000000000000003</v>
      </c>
      <c r="BA95" s="64"/>
      <c r="BB95" s="64">
        <v>0.27</v>
      </c>
      <c r="BC95" s="64">
        <v>0.64</v>
      </c>
      <c r="BD95" s="64">
        <v>0.27</v>
      </c>
      <c r="BE95" s="64">
        <v>0.13</v>
      </c>
      <c r="BF95" s="64">
        <v>0.16</v>
      </c>
      <c r="BG95" s="95">
        <v>-0.04</v>
      </c>
      <c r="BH95" s="94">
        <v>0.06</v>
      </c>
      <c r="BI95" s="94">
        <v>0.3</v>
      </c>
      <c r="BJ95" s="94">
        <v>0.21</v>
      </c>
      <c r="BK95" s="95">
        <v>-0.14000000000000001</v>
      </c>
      <c r="BL95" s="95">
        <v>0.03</v>
      </c>
      <c r="BM95" s="96">
        <v>7.0000000000000007E-2</v>
      </c>
      <c r="BN95" s="96">
        <v>0.17</v>
      </c>
      <c r="BO95" s="96">
        <v>0.13</v>
      </c>
      <c r="BP95" s="96">
        <v>0.36</v>
      </c>
      <c r="BQ95" s="96">
        <v>0.21</v>
      </c>
      <c r="BR95" s="96">
        <v>0.66</v>
      </c>
      <c r="BS95" s="121">
        <v>0.1</v>
      </c>
      <c r="BT95" s="121">
        <v>0.36</v>
      </c>
      <c r="BU95" s="121">
        <v>0.17</v>
      </c>
      <c r="BV95" s="120">
        <v>-0.42</v>
      </c>
      <c r="BW95" s="121">
        <v>0.7</v>
      </c>
      <c r="BX95" s="120">
        <v>-0.11</v>
      </c>
      <c r="BY95" s="120">
        <v>0.09</v>
      </c>
      <c r="BZ95" s="121">
        <v>0.22</v>
      </c>
      <c r="CA95" s="121">
        <v>0.08</v>
      </c>
      <c r="CB95" s="121">
        <v>0.08</v>
      </c>
      <c r="CC95" s="121">
        <v>0.08</v>
      </c>
      <c r="CD95" s="26"/>
      <c r="CE95" s="26"/>
    </row>
    <row r="96" spans="1:83">
      <c r="A96" s="24" t="s">
        <v>239</v>
      </c>
      <c r="B96" s="154">
        <v>0.12</v>
      </c>
      <c r="C96" s="154">
        <v>0.09</v>
      </c>
      <c r="D96" s="152">
        <v>-0.11</v>
      </c>
      <c r="E96" s="154">
        <v>0.2</v>
      </c>
      <c r="F96" s="154">
        <v>0.62</v>
      </c>
      <c r="G96" s="154">
        <v>0</v>
      </c>
      <c r="H96" s="154">
        <v>0.14000000000000001</v>
      </c>
      <c r="I96" s="151">
        <v>0.13</v>
      </c>
      <c r="J96" s="151">
        <v>0</v>
      </c>
      <c r="K96" s="153">
        <v>0</v>
      </c>
      <c r="L96" s="153">
        <v>0.06</v>
      </c>
      <c r="M96" s="153">
        <v>0</v>
      </c>
      <c r="N96" s="153">
        <v>0</v>
      </c>
      <c r="O96" s="152">
        <v>-0.15</v>
      </c>
      <c r="P96" s="153">
        <v>1</v>
      </c>
      <c r="Q96" s="152">
        <v>-0.05</v>
      </c>
      <c r="R96" s="152">
        <v>-0.02</v>
      </c>
      <c r="S96" s="65">
        <v>0.66</v>
      </c>
      <c r="T96" s="67">
        <v>0.26</v>
      </c>
      <c r="U96" s="67">
        <v>0</v>
      </c>
      <c r="V96" s="67">
        <v>0</v>
      </c>
      <c r="W96" s="65">
        <v>0.24</v>
      </c>
      <c r="X96" s="65">
        <v>0</v>
      </c>
      <c r="Y96" s="65">
        <v>0.31</v>
      </c>
      <c r="Z96" s="65">
        <v>0.19</v>
      </c>
      <c r="AA96" s="65">
        <v>0</v>
      </c>
      <c r="AB96" s="65">
        <v>0.4</v>
      </c>
      <c r="AC96" s="65">
        <v>0</v>
      </c>
      <c r="AD96" s="65">
        <v>0.08</v>
      </c>
      <c r="AE96" s="65">
        <v>0</v>
      </c>
      <c r="AF96" s="65">
        <v>0</v>
      </c>
      <c r="AG96" s="65">
        <v>1</v>
      </c>
      <c r="AH96" s="65">
        <v>0.04</v>
      </c>
      <c r="AI96" s="65">
        <v>0.08</v>
      </c>
      <c r="AJ96" s="66">
        <v>-0.24</v>
      </c>
      <c r="AK96" s="66">
        <v>-0.24</v>
      </c>
      <c r="AL96" s="66">
        <v>-0.7</v>
      </c>
      <c r="AM96" s="64">
        <v>0.02</v>
      </c>
      <c r="AN96" s="64">
        <v>0</v>
      </c>
      <c r="AO96" s="64">
        <v>0</v>
      </c>
      <c r="AP96" s="64">
        <v>7.0000000000000007E-2</v>
      </c>
      <c r="AQ96" s="64">
        <v>0.01</v>
      </c>
      <c r="AR96" s="64">
        <v>0</v>
      </c>
      <c r="AS96" s="64">
        <v>1</v>
      </c>
      <c r="AT96" s="66">
        <v>-0.17</v>
      </c>
      <c r="AU96" s="64">
        <v>0.12</v>
      </c>
      <c r="AV96" s="64">
        <v>0.45</v>
      </c>
      <c r="AW96" s="64">
        <v>0.09</v>
      </c>
      <c r="AX96" s="64">
        <v>0</v>
      </c>
      <c r="AY96" s="64">
        <v>3</v>
      </c>
      <c r="AZ96" s="64">
        <v>0</v>
      </c>
      <c r="BA96" s="66"/>
      <c r="BB96" s="66">
        <v>0.39</v>
      </c>
      <c r="BC96" s="64">
        <v>0.08</v>
      </c>
      <c r="BD96" s="64">
        <v>0.28000000000000003</v>
      </c>
      <c r="BE96" s="64">
        <v>0.28000000000000003</v>
      </c>
      <c r="BF96" s="64">
        <v>0.55000000000000004</v>
      </c>
      <c r="BG96" s="94">
        <v>0.33</v>
      </c>
      <c r="BH96" s="94">
        <v>0</v>
      </c>
      <c r="BI96" s="94">
        <v>0</v>
      </c>
      <c r="BJ96" s="94">
        <v>0</v>
      </c>
      <c r="BK96" s="95">
        <v>-0.24</v>
      </c>
      <c r="BL96" s="96">
        <v>0.63</v>
      </c>
      <c r="BM96" s="96">
        <v>0</v>
      </c>
      <c r="BN96" s="96">
        <v>1</v>
      </c>
      <c r="BO96" s="96">
        <v>0</v>
      </c>
      <c r="BP96" s="96">
        <v>0.81</v>
      </c>
      <c r="BQ96" s="96">
        <v>0.17</v>
      </c>
      <c r="BR96" s="96">
        <v>0</v>
      </c>
      <c r="BS96" s="121">
        <v>0.14000000000000001</v>
      </c>
      <c r="BT96" s="121">
        <v>0</v>
      </c>
      <c r="BU96" s="121">
        <v>0</v>
      </c>
      <c r="BV96" s="121">
        <v>0</v>
      </c>
      <c r="BW96" s="121">
        <v>0</v>
      </c>
      <c r="BX96" s="121">
        <v>0</v>
      </c>
      <c r="BY96" s="121">
        <v>0</v>
      </c>
      <c r="BZ96" s="121">
        <v>0</v>
      </c>
      <c r="CA96" s="121">
        <v>0</v>
      </c>
      <c r="CB96" s="121">
        <v>0.3</v>
      </c>
      <c r="CC96" s="121">
        <v>0.3</v>
      </c>
      <c r="CD96" s="26"/>
      <c r="CE96" s="26"/>
    </row>
    <row r="97" spans="1:83">
      <c r="A97" s="1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118"/>
      <c r="BT97" s="118"/>
      <c r="BU97" s="118"/>
      <c r="BV97" s="118"/>
      <c r="BW97" s="118"/>
      <c r="BX97" s="118"/>
      <c r="BY97" s="118"/>
      <c r="BZ97" s="118"/>
      <c r="CA97" s="118"/>
      <c r="CB97" s="118"/>
      <c r="CC97" s="118"/>
      <c r="CD97" s="7"/>
      <c r="CE97" s="12"/>
    </row>
    <row r="98" spans="1:83">
      <c r="A98" s="27"/>
      <c r="B98" s="126" t="s">
        <v>6</v>
      </c>
      <c r="C98" s="126" t="s">
        <v>7</v>
      </c>
      <c r="D98" s="126" t="s">
        <v>8</v>
      </c>
      <c r="E98" s="126" t="s">
        <v>9</v>
      </c>
      <c r="F98" s="126" t="s">
        <v>10</v>
      </c>
      <c r="G98" s="126" t="s">
        <v>11</v>
      </c>
      <c r="H98" s="126" t="s">
        <v>12</v>
      </c>
      <c r="I98" s="126" t="s">
        <v>13</v>
      </c>
      <c r="J98" s="126" t="s">
        <v>14</v>
      </c>
      <c r="K98" s="126" t="s">
        <v>15</v>
      </c>
      <c r="L98" s="126" t="s">
        <v>16</v>
      </c>
      <c r="M98" s="126" t="s">
        <v>17</v>
      </c>
      <c r="N98" s="126" t="s">
        <v>18</v>
      </c>
      <c r="O98" s="126" t="s">
        <v>19</v>
      </c>
      <c r="P98" s="126" t="s">
        <v>20</v>
      </c>
      <c r="Q98" s="126" t="s">
        <v>21</v>
      </c>
      <c r="R98" s="126" t="s">
        <v>22</v>
      </c>
      <c r="S98" s="38" t="s">
        <v>23</v>
      </c>
      <c r="T98" s="38" t="s">
        <v>24</v>
      </c>
      <c r="U98" s="38" t="s">
        <v>25</v>
      </c>
      <c r="V98" s="38" t="s">
        <v>26</v>
      </c>
      <c r="W98" s="38" t="s">
        <v>27</v>
      </c>
      <c r="X98" s="38" t="s">
        <v>28</v>
      </c>
      <c r="Y98" s="38" t="s">
        <v>29</v>
      </c>
      <c r="Z98" s="38" t="s">
        <v>30</v>
      </c>
      <c r="AA98" s="38" t="s">
        <v>31</v>
      </c>
      <c r="AB98" s="38" t="s">
        <v>32</v>
      </c>
      <c r="AC98" s="38" t="s">
        <v>33</v>
      </c>
      <c r="AD98" s="38" t="s">
        <v>34</v>
      </c>
      <c r="AE98" s="38" t="s">
        <v>35</v>
      </c>
      <c r="AF98" s="38" t="s">
        <v>36</v>
      </c>
      <c r="AG98" s="38" t="s">
        <v>37</v>
      </c>
      <c r="AH98" s="38" t="s">
        <v>38</v>
      </c>
      <c r="AI98" s="38" t="s">
        <v>39</v>
      </c>
      <c r="AJ98" s="38" t="s">
        <v>40</v>
      </c>
      <c r="AK98" s="38" t="s">
        <v>41</v>
      </c>
      <c r="AL98" s="38" t="s">
        <v>42</v>
      </c>
      <c r="AM98" s="38" t="s">
        <v>43</v>
      </c>
      <c r="AN98" s="38" t="s">
        <v>44</v>
      </c>
      <c r="AO98" s="38" t="s">
        <v>45</v>
      </c>
      <c r="AP98" s="38" t="s">
        <v>132</v>
      </c>
      <c r="AQ98" s="38" t="s">
        <v>133</v>
      </c>
      <c r="AR98" s="38" t="s">
        <v>134</v>
      </c>
      <c r="AS98" s="38" t="s">
        <v>135</v>
      </c>
      <c r="AT98" s="38" t="s">
        <v>136</v>
      </c>
      <c r="AU98" s="38" t="s">
        <v>137</v>
      </c>
      <c r="AV98" s="38" t="s">
        <v>138</v>
      </c>
      <c r="AW98" s="38" t="s">
        <v>139</v>
      </c>
      <c r="AX98" s="38" t="s">
        <v>140</v>
      </c>
      <c r="AY98" s="38" t="s">
        <v>141</v>
      </c>
      <c r="AZ98" s="38" t="s">
        <v>142</v>
      </c>
      <c r="BA98" s="38" t="s">
        <v>143</v>
      </c>
      <c r="BB98" s="38" t="s">
        <v>144</v>
      </c>
      <c r="BC98" s="38" t="s">
        <v>145</v>
      </c>
      <c r="BD98" s="38" t="s">
        <v>146</v>
      </c>
      <c r="BE98" s="38" t="s">
        <v>147</v>
      </c>
      <c r="BF98" s="38" t="s">
        <v>148</v>
      </c>
      <c r="BG98" s="74" t="s">
        <v>149</v>
      </c>
      <c r="BH98" s="74" t="s">
        <v>150</v>
      </c>
      <c r="BI98" s="74" t="s">
        <v>151</v>
      </c>
      <c r="BJ98" s="74" t="s">
        <v>152</v>
      </c>
      <c r="BK98" s="74" t="s">
        <v>153</v>
      </c>
      <c r="BL98" s="74" t="s">
        <v>154</v>
      </c>
      <c r="BM98" s="74" t="s">
        <v>155</v>
      </c>
      <c r="BN98" s="74" t="s">
        <v>156</v>
      </c>
      <c r="BO98" s="74" t="s">
        <v>157</v>
      </c>
      <c r="BP98" s="74" t="s">
        <v>158</v>
      </c>
      <c r="BQ98" s="74" t="s">
        <v>159</v>
      </c>
      <c r="BR98" s="74" t="s">
        <v>160</v>
      </c>
      <c r="BS98" s="101" t="s">
        <v>161</v>
      </c>
      <c r="BT98" s="101" t="s">
        <v>162</v>
      </c>
      <c r="BU98" s="101" t="s">
        <v>163</v>
      </c>
      <c r="BV98" s="101" t="s">
        <v>164</v>
      </c>
      <c r="BW98" s="101" t="s">
        <v>165</v>
      </c>
      <c r="BX98" s="101" t="s">
        <v>166</v>
      </c>
      <c r="BY98" s="101" t="s">
        <v>167</v>
      </c>
      <c r="BZ98" s="101" t="s">
        <v>168</v>
      </c>
      <c r="CA98" s="101" t="s">
        <v>169</v>
      </c>
      <c r="CB98" s="101" t="s">
        <v>170</v>
      </c>
      <c r="CC98" s="101" t="s">
        <v>171</v>
      </c>
      <c r="CD98" s="2" t="s">
        <v>240</v>
      </c>
      <c r="CE98" s="28"/>
    </row>
    <row r="99" spans="1:83">
      <c r="A99" s="29" t="s">
        <v>241</v>
      </c>
      <c r="B99" s="156" t="s">
        <v>46</v>
      </c>
      <c r="C99" s="130" t="s">
        <v>47</v>
      </c>
      <c r="D99" s="130" t="s">
        <v>48</v>
      </c>
      <c r="E99" s="156" t="s">
        <v>49</v>
      </c>
      <c r="F99" s="156" t="s">
        <v>50</v>
      </c>
      <c r="G99" s="156" t="s">
        <v>51</v>
      </c>
      <c r="H99" s="130" t="s">
        <v>52</v>
      </c>
      <c r="I99" s="130" t="s">
        <v>53</v>
      </c>
      <c r="J99" s="130" t="s">
        <v>54</v>
      </c>
      <c r="K99" s="150" t="s">
        <v>55</v>
      </c>
      <c r="L99" s="130" t="s">
        <v>56</v>
      </c>
      <c r="M99" s="130" t="s">
        <v>57</v>
      </c>
      <c r="N99" s="130" t="s">
        <v>58</v>
      </c>
      <c r="O99" s="130" t="s">
        <v>59</v>
      </c>
      <c r="P99" s="130" t="s">
        <v>60</v>
      </c>
      <c r="Q99" s="130" t="s">
        <v>61</v>
      </c>
      <c r="R99" s="130" t="s">
        <v>62</v>
      </c>
      <c r="S99" s="42" t="s">
        <v>63</v>
      </c>
      <c r="T99" s="43" t="s">
        <v>64</v>
      </c>
      <c r="U99" s="43" t="s">
        <v>65</v>
      </c>
      <c r="V99" s="42" t="s">
        <v>66</v>
      </c>
      <c r="W99" s="42" t="s">
        <v>67</v>
      </c>
      <c r="X99" s="42" t="s">
        <v>68</v>
      </c>
      <c r="Y99" s="44" t="s">
        <v>69</v>
      </c>
      <c r="Z99" s="42" t="s">
        <v>70</v>
      </c>
      <c r="AA99" s="44" t="s">
        <v>71</v>
      </c>
      <c r="AB99" s="42" t="s">
        <v>72</v>
      </c>
      <c r="AC99" s="42" t="s">
        <v>73</v>
      </c>
      <c r="AD99" s="69" t="s">
        <v>74</v>
      </c>
      <c r="AE99" s="42" t="s">
        <v>75</v>
      </c>
      <c r="AF99" s="43" t="s">
        <v>76</v>
      </c>
      <c r="AG99" s="42" t="s">
        <v>77</v>
      </c>
      <c r="AH99" s="42" t="s">
        <v>78</v>
      </c>
      <c r="AI99" s="42" t="s">
        <v>79</v>
      </c>
      <c r="AJ99" s="42" t="s">
        <v>80</v>
      </c>
      <c r="AK99" s="42" t="s">
        <v>81</v>
      </c>
      <c r="AL99" s="42" t="s">
        <v>82</v>
      </c>
      <c r="AM99" s="42" t="s">
        <v>83</v>
      </c>
      <c r="AN99" s="42" t="s">
        <v>180</v>
      </c>
      <c r="AO99" s="42" t="s">
        <v>85</v>
      </c>
      <c r="AP99" s="42" t="s">
        <v>86</v>
      </c>
      <c r="AQ99" s="42" t="s">
        <v>87</v>
      </c>
      <c r="AR99" s="42" t="s">
        <v>88</v>
      </c>
      <c r="AS99" s="42" t="s">
        <v>89</v>
      </c>
      <c r="AT99" s="42" t="s">
        <v>90</v>
      </c>
      <c r="AU99" s="42" t="s">
        <v>91</v>
      </c>
      <c r="AV99" s="42" t="s">
        <v>92</v>
      </c>
      <c r="AW99" s="42" t="s">
        <v>93</v>
      </c>
      <c r="AX99" s="42" t="s">
        <v>94</v>
      </c>
      <c r="AY99" s="44" t="s">
        <v>95</v>
      </c>
      <c r="AZ99" s="42" t="s">
        <v>96</v>
      </c>
      <c r="BA99" s="42" t="s">
        <v>97</v>
      </c>
      <c r="BB99" s="42" t="s">
        <v>98</v>
      </c>
      <c r="BC99" s="42" t="s">
        <v>99</v>
      </c>
      <c r="BD99" s="42" t="s">
        <v>100</v>
      </c>
      <c r="BE99" s="42" t="s">
        <v>101</v>
      </c>
      <c r="BF99" s="42" t="s">
        <v>102</v>
      </c>
      <c r="BG99" s="75" t="s">
        <v>103</v>
      </c>
      <c r="BH99" s="75" t="s">
        <v>104</v>
      </c>
      <c r="BI99" s="75" t="s">
        <v>105</v>
      </c>
      <c r="BJ99" s="76" t="s">
        <v>106</v>
      </c>
      <c r="BK99" s="75" t="s">
        <v>107</v>
      </c>
      <c r="BL99" s="75" t="s">
        <v>108</v>
      </c>
      <c r="BM99" s="75" t="s">
        <v>109</v>
      </c>
      <c r="BN99" s="75" t="s">
        <v>110</v>
      </c>
      <c r="BO99" s="75" t="s">
        <v>111</v>
      </c>
      <c r="BP99" s="75" t="s">
        <v>112</v>
      </c>
      <c r="BQ99" s="75" t="s">
        <v>113</v>
      </c>
      <c r="BR99" s="100" t="s">
        <v>114</v>
      </c>
      <c r="BS99" s="118" t="s">
        <v>181</v>
      </c>
      <c r="BT99" s="102" t="s">
        <v>116</v>
      </c>
      <c r="BU99" s="102" t="s">
        <v>117</v>
      </c>
      <c r="BV99" s="102" t="s">
        <v>118</v>
      </c>
      <c r="BW99" s="102" t="s">
        <v>119</v>
      </c>
      <c r="BX99" s="102" t="s">
        <v>120</v>
      </c>
      <c r="BY99" s="102" t="s">
        <v>121</v>
      </c>
      <c r="BZ99" s="102" t="s">
        <v>122</v>
      </c>
      <c r="CA99" s="102" t="s">
        <v>123</v>
      </c>
      <c r="CB99" s="102" t="s">
        <v>242</v>
      </c>
      <c r="CC99" s="102" t="s">
        <v>125</v>
      </c>
      <c r="CD99" s="8"/>
      <c r="CE99" s="30" t="s">
        <v>173</v>
      </c>
    </row>
    <row r="100" spans="1:83">
      <c r="A100" s="31" t="s">
        <v>243</v>
      </c>
      <c r="B100" s="151">
        <f t="shared" ref="B100:BL100" si="41">SUM(B77-B68)/B68</f>
        <v>1.2117903930131005E-2</v>
      </c>
      <c r="C100" s="151">
        <f t="shared" si="41"/>
        <v>-1.1157147084936371E-2</v>
      </c>
      <c r="D100" s="153">
        <f>SUM(D77-D68)/D68</f>
        <v>6.2761506276150625E-2</v>
      </c>
      <c r="E100" s="151">
        <f t="shared" si="41"/>
        <v>5.1616915422885573E-2</v>
      </c>
      <c r="F100" s="151">
        <f t="shared" si="41"/>
        <v>4.944286084477844E-2</v>
      </c>
      <c r="G100" s="153">
        <f t="shared" si="41"/>
        <v>6.4403829416884245E-2</v>
      </c>
      <c r="H100" s="152">
        <f t="shared" ref="H100:P100" si="42">SUM(H77-H68)/H68</f>
        <v>-9.2919674397174013E-3</v>
      </c>
      <c r="I100" s="151">
        <f t="shared" si="42"/>
        <v>8.1047067707022399E-2</v>
      </c>
      <c r="J100" s="151">
        <f t="shared" si="42"/>
        <v>8.7386165471807789E-2</v>
      </c>
      <c r="K100" s="153">
        <f t="shared" si="42"/>
        <v>0.14660936007640879</v>
      </c>
      <c r="L100" s="151">
        <f t="shared" si="42"/>
        <v>1.8678281263087362E-2</v>
      </c>
      <c r="M100" s="151">
        <f t="shared" si="42"/>
        <v>0.14968152866242038</v>
      </c>
      <c r="N100" s="151">
        <f t="shared" si="42"/>
        <v>2.0457280385078221E-2</v>
      </c>
      <c r="O100" s="151">
        <f t="shared" si="42"/>
        <v>3.7344898205035537E-3</v>
      </c>
      <c r="P100" s="151">
        <f t="shared" si="42"/>
        <v>2.9847814576323298E-3</v>
      </c>
      <c r="Q100" s="151">
        <f t="shared" ref="Q100:S100" si="43">SUM(Q77-Q68)/Q68</f>
        <v>2.5902335456475585E-2</v>
      </c>
      <c r="R100" s="151">
        <f t="shared" si="43"/>
        <v>0.11453744493392071</v>
      </c>
      <c r="S100" s="65">
        <f t="shared" si="43"/>
        <v>0.13860103626943004</v>
      </c>
      <c r="T100" s="70">
        <f t="shared" ref="T100:AZ100" si="44">SUM(T77-T68)/T68</f>
        <v>0.12197580645161291</v>
      </c>
      <c r="U100" s="70">
        <f t="shared" si="44"/>
        <v>-9.8378982671883733E-2</v>
      </c>
      <c r="V100" s="70">
        <f t="shared" si="44"/>
        <v>3.4988713318284424E-2</v>
      </c>
      <c r="W100" s="65">
        <f t="shared" si="44"/>
        <v>2.810098792535675E-2</v>
      </c>
      <c r="X100" s="65">
        <f t="shared" si="44"/>
        <v>0.12891344383057091</v>
      </c>
      <c r="Y100" s="65">
        <f t="shared" si="44"/>
        <v>0.30079622530227074</v>
      </c>
      <c r="Z100" s="65">
        <f t="shared" si="44"/>
        <v>1.6564981764886327E-2</v>
      </c>
      <c r="AA100" s="65">
        <f t="shared" si="44"/>
        <v>5.672727272727273E-2</v>
      </c>
      <c r="AB100" s="65">
        <f t="shared" si="44"/>
        <v>0.27824463118580767</v>
      </c>
      <c r="AC100" s="65">
        <f t="shared" si="44"/>
        <v>0.22019867549668873</v>
      </c>
      <c r="AD100" s="65">
        <f t="shared" si="44"/>
        <v>0</v>
      </c>
      <c r="AE100" s="66">
        <f t="shared" si="44"/>
        <v>-4.2024013722126927E-2</v>
      </c>
      <c r="AF100" s="64">
        <f t="shared" si="44"/>
        <v>7.1271447426308837E-2</v>
      </c>
      <c r="AG100" s="64">
        <f t="shared" si="44"/>
        <v>8.1043316255239861E-3</v>
      </c>
      <c r="AH100" s="65">
        <f t="shared" si="44"/>
        <v>4.2498573873359952E-2</v>
      </c>
      <c r="AI100" s="65">
        <f t="shared" si="44"/>
        <v>0.16090425531914893</v>
      </c>
      <c r="AJ100" s="65">
        <f t="shared" si="44"/>
        <v>-4.3478260869565216E-2</v>
      </c>
      <c r="AK100" s="65">
        <f t="shared" si="44"/>
        <v>2.0376974019358125E-3</v>
      </c>
      <c r="AL100" s="65"/>
      <c r="AM100" s="65">
        <f t="shared" si="44"/>
        <v>3.3043478260869563E-2</v>
      </c>
      <c r="AN100" s="65">
        <f t="shared" si="44"/>
        <v>2.2366288492706644E-2</v>
      </c>
      <c r="AO100" s="65">
        <f t="shared" si="44"/>
        <v>5.0403719109371178E-2</v>
      </c>
      <c r="AP100" s="66">
        <f t="shared" si="44"/>
        <v>-2.7972027972027972E-2</v>
      </c>
      <c r="AQ100" s="65">
        <f t="shared" si="44"/>
        <v>9.2128027681660906E-3</v>
      </c>
      <c r="AR100" s="65">
        <f t="shared" si="44"/>
        <v>9.3457943925233641E-2</v>
      </c>
      <c r="AS100" s="65">
        <f t="shared" si="44"/>
        <v>0.1270949720670391</v>
      </c>
      <c r="AT100" s="65">
        <f t="shared" si="44"/>
        <v>-2.3541802186909521E-3</v>
      </c>
      <c r="AU100" s="65">
        <f t="shared" si="44"/>
        <v>-1.1895218639290425E-3</v>
      </c>
      <c r="AV100" s="66">
        <f t="shared" si="44"/>
        <v>-1.0357396870554765E-2</v>
      </c>
      <c r="AW100" s="65">
        <f t="shared" si="44"/>
        <v>-1.593308105954989E-3</v>
      </c>
      <c r="AX100" s="65">
        <f t="shared" si="44"/>
        <v>-6.5403698691926023E-3</v>
      </c>
      <c r="AY100" s="65">
        <f t="shared" si="44"/>
        <v>-3.181288645936016E-2</v>
      </c>
      <c r="AZ100" s="65">
        <f t="shared" si="44"/>
        <v>5.9466409514625524E-3</v>
      </c>
      <c r="BA100" s="65">
        <v>0</v>
      </c>
      <c r="BB100" s="65">
        <f t="shared" ref="BB100" si="45">SUM(BB77-BB68)/BB68</f>
        <v>-5.8479532163742691E-4</v>
      </c>
      <c r="BC100" s="65">
        <f>SUM(BC77-BC68)/BC68</f>
        <v>0.23241912798874825</v>
      </c>
      <c r="BD100" s="65">
        <f>SUM(BD77-BD68)/BD68</f>
        <v>0.18222891566265059</v>
      </c>
      <c r="BE100" s="65">
        <f>SUM(BE77-BE68)/BE68</f>
        <v>0.28008752735229758</v>
      </c>
      <c r="BF100" s="65">
        <f>SUM(BF77-BF68)/BF68</f>
        <v>6.8804275217100863E-2</v>
      </c>
      <c r="BG100" s="94">
        <f t="shared" si="41"/>
        <v>-3.5842293906810036E-3</v>
      </c>
      <c r="BH100" s="94">
        <f t="shared" si="41"/>
        <v>0.17634615384615385</v>
      </c>
      <c r="BI100" s="94">
        <f t="shared" si="41"/>
        <v>0.16056910569105692</v>
      </c>
      <c r="BJ100" s="94">
        <f t="shared" si="41"/>
        <v>1.1451135241855873E-2</v>
      </c>
      <c r="BK100" s="94">
        <f t="shared" si="41"/>
        <v>-1.8532818532818532E-2</v>
      </c>
      <c r="BL100" s="94">
        <f t="shared" si="41"/>
        <v>1.582591493570722E-2</v>
      </c>
      <c r="BM100" s="94">
        <f>SUM(BM77-BM68)/BM68</f>
        <v>0.25226312613156304</v>
      </c>
      <c r="BN100" s="94">
        <f>SUM(BN77-BN68)/BN68</f>
        <v>0.2310838445807771</v>
      </c>
      <c r="BO100" s="94">
        <f>SUM(BO77-BO68)/BO68</f>
        <v>3.7797872340425531</v>
      </c>
      <c r="BP100" s="94">
        <f>SUM(BP77-BP68)/BP68</f>
        <v>0.26395939086294418</v>
      </c>
      <c r="BQ100" s="94">
        <f>SUM(BQ77-BQ68)/BQ68</f>
        <v>3.295075897815624E-2</v>
      </c>
      <c r="BR100" s="95">
        <f t="shared" ref="BR100:BT100" si="46">SUM(BR77-BR68)/BR68</f>
        <v>-2.205734910767997E-2</v>
      </c>
      <c r="BS100" s="122">
        <f>SUM(BS77-BS68)/BS68</f>
        <v>3.3505154639175257E-2</v>
      </c>
      <c r="BT100" s="119">
        <f t="shared" si="46"/>
        <v>0.24324324324324326</v>
      </c>
      <c r="BU100" s="119">
        <f t="shared" ref="BU100:CB100" si="47">SUM(BU77-BU68)/BU68</f>
        <v>2.0547945205479451E-2</v>
      </c>
      <c r="BV100" s="119">
        <f t="shared" si="47"/>
        <v>9.1743119266055051E-3</v>
      </c>
      <c r="BW100" s="119">
        <f t="shared" si="47"/>
        <v>-2.1739130434782609E-3</v>
      </c>
      <c r="BX100" s="119">
        <f t="shared" si="47"/>
        <v>0</v>
      </c>
      <c r="BY100" s="120">
        <f t="shared" si="47"/>
        <v>-3.5185185185185187E-2</v>
      </c>
      <c r="BZ100" s="120">
        <f t="shared" si="47"/>
        <v>-5.1724137931034482E-2</v>
      </c>
      <c r="CA100" s="119">
        <f t="shared" si="47"/>
        <v>0.23929860752965446</v>
      </c>
      <c r="CB100" s="119">
        <f t="shared" si="47"/>
        <v>-2.1604938271604937E-2</v>
      </c>
      <c r="CC100" s="119">
        <f t="shared" ref="CC100" si="48">SUM(CC77-CC68)/CC68</f>
        <v>0</v>
      </c>
      <c r="CD100" s="2"/>
      <c r="CE100" s="32">
        <f>SUM(B100:BR100)/74</f>
        <v>0.11080652610336893</v>
      </c>
    </row>
    <row r="101" spans="1:83">
      <c r="A101" s="31" t="s">
        <v>244</v>
      </c>
      <c r="B101" s="151">
        <f t="shared" ref="B101:BL101" si="49">SUM(B70/B73)</f>
        <v>0.71457765667574935</v>
      </c>
      <c r="C101" s="151">
        <f t="shared" si="49"/>
        <v>0.84997509960159368</v>
      </c>
      <c r="D101" s="151">
        <f>SUM(D70/D73)</f>
        <v>0.32993600379236787</v>
      </c>
      <c r="E101" s="151">
        <f t="shared" si="49"/>
        <v>2.4182041820418205</v>
      </c>
      <c r="F101" s="151">
        <f t="shared" si="49"/>
        <v>0.73058485139022056</v>
      </c>
      <c r="G101" s="151">
        <f t="shared" si="49"/>
        <v>2.6012861736334405</v>
      </c>
      <c r="H101" s="151">
        <f t="shared" ref="H101:AV101" si="50">SUM(H70/H73)</f>
        <v>0.64992826398852221</v>
      </c>
      <c r="I101" s="151">
        <f t="shared" si="50"/>
        <v>1.0900383141762453</v>
      </c>
      <c r="J101" s="151">
        <f t="shared" si="50"/>
        <v>2.6870078740157481</v>
      </c>
      <c r="K101" s="151">
        <f t="shared" si="50"/>
        <v>3.0811359026369169</v>
      </c>
      <c r="L101" s="151">
        <f t="shared" si="50"/>
        <v>0.49458874458874458</v>
      </c>
      <c r="M101" s="151">
        <f t="shared" si="50"/>
        <v>1.5921375921375922</v>
      </c>
      <c r="N101" s="151">
        <f t="shared" si="50"/>
        <v>6.8129770992366412</v>
      </c>
      <c r="O101" s="151">
        <f t="shared" si="50"/>
        <v>1.0757142857142856</v>
      </c>
      <c r="P101" s="151">
        <f t="shared" si="50"/>
        <v>1.8592910848549946</v>
      </c>
      <c r="Q101" s="151">
        <f t="shared" si="50"/>
        <v>0.61722488038277512</v>
      </c>
      <c r="R101" s="151">
        <f t="shared" si="50"/>
        <v>2.202729044834308</v>
      </c>
      <c r="S101" s="65">
        <f t="shared" si="50"/>
        <v>2.4570135746606336</v>
      </c>
      <c r="T101" s="65">
        <f t="shared" si="50"/>
        <v>3.7611940298507465</v>
      </c>
      <c r="U101" s="65">
        <f t="shared" si="50"/>
        <v>1.0045197740112994</v>
      </c>
      <c r="V101" s="65">
        <f t="shared" si="50"/>
        <v>0.74590163934426235</v>
      </c>
      <c r="W101" s="65">
        <f t="shared" si="50"/>
        <v>0.78754578754578752</v>
      </c>
      <c r="X101" s="65">
        <f t="shared" si="50"/>
        <v>1.0961538461538463</v>
      </c>
      <c r="Y101" s="65">
        <f t="shared" si="50"/>
        <v>1.9877300613496933</v>
      </c>
      <c r="Z101" s="65">
        <f t="shared" si="50"/>
        <v>1.5471698113207548</v>
      </c>
      <c r="AA101" s="65">
        <f t="shared" si="50"/>
        <v>3.1293103448275863</v>
      </c>
      <c r="AB101" s="65">
        <f t="shared" si="50"/>
        <v>2.6903225806451614</v>
      </c>
      <c r="AC101" s="65">
        <f t="shared" si="50"/>
        <v>1.0676855895196506</v>
      </c>
      <c r="AD101" s="65">
        <f t="shared" si="50"/>
        <v>1.0889679715302492</v>
      </c>
      <c r="AE101" s="65">
        <f t="shared" si="50"/>
        <v>1.173277661795407</v>
      </c>
      <c r="AF101" s="65">
        <f t="shared" si="50"/>
        <v>1.2205240174672489</v>
      </c>
      <c r="AG101" s="65">
        <f t="shared" si="50"/>
        <v>0.97624703087885989</v>
      </c>
      <c r="AH101" s="65">
        <f t="shared" si="50"/>
        <v>5.6</v>
      </c>
      <c r="AI101" s="65">
        <f t="shared" si="50"/>
        <v>1.8150684931506849</v>
      </c>
      <c r="AJ101" s="65">
        <f t="shared" si="50"/>
        <v>0.875</v>
      </c>
      <c r="AK101" s="65">
        <f t="shared" si="50"/>
        <v>1.036322360953462</v>
      </c>
      <c r="AL101" s="65"/>
      <c r="AM101" s="65">
        <f t="shared" si="50"/>
        <v>1.5894736842105264</v>
      </c>
      <c r="AN101" s="65">
        <f t="shared" si="50"/>
        <v>3.7024793388429753</v>
      </c>
      <c r="AO101" s="65">
        <f t="shared" si="50"/>
        <v>1.2412213740458016</v>
      </c>
      <c r="AP101" s="65">
        <f t="shared" si="50"/>
        <v>0.31440329218106994</v>
      </c>
      <c r="AQ101" s="65">
        <f t="shared" si="50"/>
        <v>0.54589371980676327</v>
      </c>
      <c r="AR101" s="65">
        <f t="shared" si="50"/>
        <v>2.0622837370242215</v>
      </c>
      <c r="AS101" s="65">
        <f t="shared" si="50"/>
        <v>5.3478260869565215</v>
      </c>
      <c r="AT101" s="65">
        <f t="shared" si="50"/>
        <v>3.9394347240915208</v>
      </c>
      <c r="AU101" s="65">
        <f t="shared" si="50"/>
        <v>1.5725847243297926</v>
      </c>
      <c r="AV101" s="65">
        <f t="shared" si="50"/>
        <v>0.60320134793597302</v>
      </c>
      <c r="AW101" s="65">
        <f>SUM(AW70/AW73)</f>
        <v>11.096774193548388</v>
      </c>
      <c r="AX101" s="65">
        <f>SUM(AX70/AX73)</f>
        <v>1.2</v>
      </c>
      <c r="AY101" s="65">
        <f>SUM(AY70/AY73)</f>
        <v>2.5213270142180093</v>
      </c>
      <c r="AZ101" s="65">
        <f>SUM(AZ70/AZ73)</f>
        <v>1.54</v>
      </c>
      <c r="BA101" s="65">
        <f t="shared" ref="BA101:BB101" si="51">SUM(BA70/BA73)</f>
        <v>1.5414330218068535</v>
      </c>
      <c r="BB101" s="65">
        <f t="shared" si="51"/>
        <v>2.7123287671232879</v>
      </c>
      <c r="BC101" s="65">
        <f>SUM(BC70/BC73)</f>
        <v>0.84126984126984128</v>
      </c>
      <c r="BD101" s="65">
        <f>SUM(BD70/BD73)</f>
        <v>0.70564516129032262</v>
      </c>
      <c r="BE101" s="65">
        <f>SUM(BE70/BE73)</f>
        <v>4.4705882352941178</v>
      </c>
      <c r="BF101" s="65">
        <f>SUM(BF70/BF73)</f>
        <v>2.1518987341772151</v>
      </c>
      <c r="BG101" s="94">
        <f t="shared" si="49"/>
        <v>0.86285714285714288</v>
      </c>
      <c r="BH101" s="94">
        <f t="shared" si="49"/>
        <v>3.1176470588235294</v>
      </c>
      <c r="BI101" s="94">
        <f t="shared" si="49"/>
        <v>5.2888888888888888</v>
      </c>
      <c r="BJ101" s="94">
        <f t="shared" si="49"/>
        <v>16.235294117647058</v>
      </c>
      <c r="BK101" s="94">
        <f t="shared" si="49"/>
        <v>0.52459016393442626</v>
      </c>
      <c r="BL101" s="94">
        <f t="shared" si="49"/>
        <v>3.4836065573770494</v>
      </c>
      <c r="BM101" s="94">
        <f t="shared" ref="BM101:CB101" si="52">SUM(BM70/BM73)</f>
        <v>6</v>
      </c>
      <c r="BN101" s="94">
        <f t="shared" si="52"/>
        <v>10.827586206896552</v>
      </c>
      <c r="BO101" s="94">
        <f t="shared" si="52"/>
        <v>4.921875</v>
      </c>
      <c r="BP101" s="94">
        <f t="shared" si="52"/>
        <v>5.7692307692307692</v>
      </c>
      <c r="BQ101" s="94">
        <f t="shared" si="52"/>
        <v>1.3397129186602872</v>
      </c>
      <c r="BR101" s="94">
        <f t="shared" si="52"/>
        <v>3.3111111111111109</v>
      </c>
      <c r="BS101" s="119">
        <f>SUM(BS70/BS73)</f>
        <v>1.4871794871794872</v>
      </c>
      <c r="BT101" s="119">
        <f t="shared" si="52"/>
        <v>19.333333333333332</v>
      </c>
      <c r="BU101" s="119">
        <f t="shared" si="52"/>
        <v>34</v>
      </c>
      <c r="BV101" s="119">
        <v>0</v>
      </c>
      <c r="BW101" s="119">
        <v>0</v>
      </c>
      <c r="BX101" s="119">
        <v>0</v>
      </c>
      <c r="BY101" s="119">
        <f t="shared" si="52"/>
        <v>9.5333333333333332</v>
      </c>
      <c r="BZ101" s="119">
        <f t="shared" si="52"/>
        <v>11.333333333333334</v>
      </c>
      <c r="CA101" s="119">
        <f t="shared" si="52"/>
        <v>49.333333333333336</v>
      </c>
      <c r="CB101" s="119">
        <f t="shared" si="52"/>
        <v>5.333333333333333</v>
      </c>
      <c r="CC101" s="119">
        <f t="shared" ref="CC101" si="53">SUM(CC70/CC73)</f>
        <v>6.0869565217391308</v>
      </c>
      <c r="CD101" s="2"/>
      <c r="CE101" s="32">
        <f>SUM(B101:BR101)/74</f>
        <v>2.3682399805714498</v>
      </c>
    </row>
    <row r="102" spans="1:83">
      <c r="A102" s="31" t="s">
        <v>245</v>
      </c>
      <c r="B102" s="151">
        <f t="shared" ref="B102:BL102" si="54">SUM(B75/B77)</f>
        <v>0.22295329522165894</v>
      </c>
      <c r="C102" s="151">
        <f t="shared" si="54"/>
        <v>0.12092598689132972</v>
      </c>
      <c r="D102" s="151">
        <f>SUM(D75/D77)</f>
        <v>1.5758530183727033</v>
      </c>
      <c r="E102" s="151">
        <f t="shared" si="54"/>
        <v>6.0319337670017743E-2</v>
      </c>
      <c r="F102" s="151">
        <f t="shared" si="54"/>
        <v>5.1508716479826161E-2</v>
      </c>
      <c r="G102" s="151">
        <f t="shared" si="54"/>
        <v>0.12714636140637775</v>
      </c>
      <c r="H102" s="151">
        <f t="shared" ref="H102:AV102" si="55">SUM(H75/H77)</f>
        <v>0.44143864816680878</v>
      </c>
      <c r="I102" s="151">
        <f t="shared" si="55"/>
        <v>0.19022118742724098</v>
      </c>
      <c r="J102" s="151">
        <f t="shared" si="55"/>
        <v>9.0520313613684955E-2</v>
      </c>
      <c r="K102" s="151">
        <f t="shared" si="55"/>
        <v>0.20533111203665139</v>
      </c>
      <c r="L102" s="151">
        <f t="shared" si="55"/>
        <v>0.2169873376089459</v>
      </c>
      <c r="M102" s="151">
        <f t="shared" si="55"/>
        <v>0.77377654662973228</v>
      </c>
      <c r="N102" s="151">
        <f t="shared" si="55"/>
        <v>6.1792452830188679E-2</v>
      </c>
      <c r="O102" s="151">
        <f t="shared" si="55"/>
        <v>7.7712433989438306E-2</v>
      </c>
      <c r="P102" s="151">
        <f t="shared" si="55"/>
        <v>4.146674784045094E-3</v>
      </c>
      <c r="Q102" s="151">
        <f t="shared" si="55"/>
        <v>0.32077814569536423</v>
      </c>
      <c r="R102" s="151">
        <f t="shared" si="55"/>
        <v>0.28019323671497587</v>
      </c>
      <c r="S102" s="65">
        <f t="shared" si="55"/>
        <v>0.12571103526734925</v>
      </c>
      <c r="T102" s="65">
        <f t="shared" si="55"/>
        <v>0.1931716082659479</v>
      </c>
      <c r="U102" s="65">
        <f t="shared" si="55"/>
        <v>1.2157470551766894</v>
      </c>
      <c r="V102" s="65">
        <f t="shared" si="55"/>
        <v>0.13304252998909488</v>
      </c>
      <c r="W102" s="65">
        <f t="shared" si="55"/>
        <v>0.18684603886397608</v>
      </c>
      <c r="X102" s="65">
        <f t="shared" si="55"/>
        <v>0.40048939641109299</v>
      </c>
      <c r="Y102" s="65">
        <f t="shared" si="55"/>
        <v>7.3906143731580137E-2</v>
      </c>
      <c r="Z102" s="65">
        <f t="shared" si="55"/>
        <v>2.5549036043587596E-2</v>
      </c>
      <c r="AA102" s="65">
        <f t="shared" si="55"/>
        <v>7.9834824501032353E-2</v>
      </c>
      <c r="AB102" s="65">
        <f t="shared" si="55"/>
        <v>0.11322132943754565</v>
      </c>
      <c r="AC102" s="65">
        <f t="shared" si="55"/>
        <v>3.4524347957183781E-2</v>
      </c>
      <c r="AD102" s="65">
        <f t="shared" si="55"/>
        <v>0.42378048780487804</v>
      </c>
      <c r="AE102" s="65">
        <f t="shared" si="55"/>
        <v>8.5765443151298124E-2</v>
      </c>
      <c r="AF102" s="65">
        <f t="shared" si="55"/>
        <v>0.1893223819301848</v>
      </c>
      <c r="AG102" s="65">
        <f t="shared" si="55"/>
        <v>4.6571798188874518E-2</v>
      </c>
      <c r="AH102" s="65">
        <f t="shared" si="55"/>
        <v>5.5950752393980847E-2</v>
      </c>
      <c r="AI102" s="65">
        <f t="shared" si="55"/>
        <v>1.9473081328751432E-2</v>
      </c>
      <c r="AJ102" s="65">
        <f t="shared" si="55"/>
        <v>0.29393939393939394</v>
      </c>
      <c r="AK102" s="65">
        <f t="shared" si="55"/>
        <v>0.14929672936790375</v>
      </c>
      <c r="AL102" s="65"/>
      <c r="AM102" s="65">
        <f t="shared" si="55"/>
        <v>0.63973063973063971</v>
      </c>
      <c r="AN102" s="65">
        <f t="shared" si="55"/>
        <v>3.8363982244768551E-2</v>
      </c>
      <c r="AO102" s="65">
        <f t="shared" si="55"/>
        <v>0.15257395760540415</v>
      </c>
      <c r="AP102" s="65">
        <f t="shared" si="55"/>
        <v>0.10064675532301431</v>
      </c>
      <c r="AQ102" s="65">
        <f t="shared" si="55"/>
        <v>4.238631980456864E-2</v>
      </c>
      <c r="AR102" s="65">
        <f t="shared" si="55"/>
        <v>0.4116809116809117</v>
      </c>
      <c r="AS102" s="65">
        <f t="shared" si="55"/>
        <v>9.2936802973977689E-2</v>
      </c>
      <c r="AT102" s="65">
        <f t="shared" si="55"/>
        <v>2.3069519048654018E-2</v>
      </c>
      <c r="AU102" s="65">
        <f t="shared" si="55"/>
        <v>5.4524271844660195E-2</v>
      </c>
      <c r="AV102" s="65">
        <f t="shared" si="55"/>
        <v>2.6658581502942102E-2</v>
      </c>
      <c r="AW102" s="65">
        <f>SUM(AW75/AW77)</f>
        <v>1.6756433273488927E-2</v>
      </c>
      <c r="AX102" s="65">
        <f>SUM(AX75/AX77)</f>
        <v>3.5187287173666287E-2</v>
      </c>
      <c r="AY102" s="65">
        <f>SUM(AY75/AY77)</f>
        <v>5.5720103665309148E-2</v>
      </c>
      <c r="AZ102" s="65">
        <f>SUM(AZ75/AZ77)</f>
        <v>4.3617191244607764E-2</v>
      </c>
      <c r="BA102" s="65">
        <f t="shared" ref="BA102:BB102" si="56">SUM(BA75/BA77)</f>
        <v>5.1792571557649492E-2</v>
      </c>
      <c r="BB102" s="65">
        <f t="shared" si="56"/>
        <v>3.0232104544567973E-2</v>
      </c>
      <c r="BC102" s="65">
        <f>SUM(BC75/BC77)</f>
        <v>1.9971469329529243E-2</v>
      </c>
      <c r="BD102" s="65">
        <f>SUM(BD75/BD77)</f>
        <v>0.34012738853503183</v>
      </c>
      <c r="BE102" s="65">
        <f>SUM(BE75/BE77)</f>
        <v>5.8119658119658121E-2</v>
      </c>
      <c r="BF102" s="65">
        <f>SUM(BF75/BF77)</f>
        <v>9.5625000000000002E-2</v>
      </c>
      <c r="BG102" s="94">
        <f t="shared" si="54"/>
        <v>0.31474820143884891</v>
      </c>
      <c r="BH102" s="94">
        <f t="shared" si="54"/>
        <v>1.3895700506784372E-2</v>
      </c>
      <c r="BI102" s="94">
        <f t="shared" si="54"/>
        <v>7.8809106830122586E-2</v>
      </c>
      <c r="BJ102" s="94">
        <f t="shared" si="54"/>
        <v>3.3183681436658209E-3</v>
      </c>
      <c r="BK102" s="94">
        <f t="shared" si="54"/>
        <v>2.3996852871754525E-2</v>
      </c>
      <c r="BL102" s="94">
        <f t="shared" si="54"/>
        <v>2.969814995131451E-2</v>
      </c>
      <c r="BM102" s="94">
        <f>SUM(BM75/BM77)</f>
        <v>1.0120481927710843E-2</v>
      </c>
      <c r="BN102" s="94">
        <f>SUM(BN75/BN77)</f>
        <v>2.408637873754153E-2</v>
      </c>
      <c r="BO102" s="94">
        <f>SUM(BO75/BO77)</f>
        <v>1.4244380146895171E-2</v>
      </c>
      <c r="BP102" s="94">
        <f>SUM(BP75/BP77)</f>
        <v>6.9611780455153954E-2</v>
      </c>
      <c r="BQ102" s="94">
        <f>SUM(BQ75/BQ77)</f>
        <v>0.16917562724014337</v>
      </c>
      <c r="BR102" s="94">
        <f t="shared" ref="BR102:CB102" si="57">SUM(BR75/BR77)</f>
        <v>9.2269838015173258E-3</v>
      </c>
      <c r="BS102" s="119">
        <f>SUM(BS75/BS77)</f>
        <v>0.72319201995012472</v>
      </c>
      <c r="BT102" s="119">
        <f t="shared" si="57"/>
        <v>2.1739130434782608E-2</v>
      </c>
      <c r="BU102" s="119">
        <f t="shared" si="57"/>
        <v>6.7114093959731542E-3</v>
      </c>
      <c r="BV102" s="119">
        <f t="shared" si="57"/>
        <v>0</v>
      </c>
      <c r="BW102" s="119">
        <f t="shared" si="57"/>
        <v>0</v>
      </c>
      <c r="BX102" s="119">
        <f t="shared" si="57"/>
        <v>0</v>
      </c>
      <c r="BY102" s="119">
        <f t="shared" si="57"/>
        <v>1.4395393474088292E-2</v>
      </c>
      <c r="BZ102" s="119">
        <f t="shared" si="57"/>
        <v>1.8181818181818181E-2</v>
      </c>
      <c r="CA102" s="119">
        <f t="shared" si="57"/>
        <v>1.2484394506866417E-3</v>
      </c>
      <c r="CB102" s="119">
        <f t="shared" si="57"/>
        <v>1.8927444794952682E-2</v>
      </c>
      <c r="CC102" s="119">
        <f t="shared" ref="CC102" si="58">SUM(CC75/CC77)</f>
        <v>5.7788944723618091E-2</v>
      </c>
      <c r="CD102" s="2"/>
      <c r="CE102" s="32">
        <f>SUM(B102:BR102)/74</f>
        <v>0.15889731325059245</v>
      </c>
    </row>
    <row r="103" spans="1:83">
      <c r="A103" s="31" t="s">
        <v>246</v>
      </c>
      <c r="B103" s="151">
        <f t="shared" ref="B103:Q103" si="59">SUM(B30/B32)</f>
        <v>0.52486936326688605</v>
      </c>
      <c r="C103" s="151">
        <f t="shared" si="59"/>
        <v>0.6942800788954635</v>
      </c>
      <c r="D103" s="151">
        <f t="shared" si="59"/>
        <v>0.34828640034926872</v>
      </c>
      <c r="E103" s="151">
        <f t="shared" si="59"/>
        <v>0.4965541006202619</v>
      </c>
      <c r="F103" s="151">
        <f t="shared" si="59"/>
        <v>0.41072555205047317</v>
      </c>
      <c r="G103" s="151">
        <f t="shared" si="59"/>
        <v>0.46555965559655599</v>
      </c>
      <c r="H103" s="151">
        <f t="shared" si="59"/>
        <v>0.23410641200545704</v>
      </c>
      <c r="I103" s="151">
        <f t="shared" si="59"/>
        <v>0.2999210734017364</v>
      </c>
      <c r="J103" s="151">
        <f t="shared" si="59"/>
        <v>0.3165811965811966</v>
      </c>
      <c r="K103" s="151">
        <f t="shared" si="59"/>
        <v>0.40621761658031086</v>
      </c>
      <c r="L103" s="151">
        <f t="shared" si="59"/>
        <v>0.34438775510204084</v>
      </c>
      <c r="M103" s="151">
        <f t="shared" si="59"/>
        <v>0.52371134020618559</v>
      </c>
      <c r="N103" s="151">
        <f t="shared" si="59"/>
        <v>0.46788600595491281</v>
      </c>
      <c r="O103" s="151">
        <f t="shared" si="59"/>
        <v>0.21032412965186073</v>
      </c>
      <c r="P103" s="151">
        <f t="shared" si="59"/>
        <v>0.30702356440173872</v>
      </c>
      <c r="Q103" s="151">
        <f t="shared" si="59"/>
        <v>0.45347368421052631</v>
      </c>
      <c r="R103" s="151">
        <f t="shared" ref="R103:S103" si="60">SUM(R30/R32)</f>
        <v>0.25</v>
      </c>
      <c r="S103" s="65">
        <f t="shared" si="60"/>
        <v>0.27454242928452577</v>
      </c>
      <c r="T103" s="65">
        <f t="shared" ref="T103:AK103" si="61">SUM(T30/T32)</f>
        <v>0.41228070175438597</v>
      </c>
      <c r="U103" s="65">
        <f t="shared" si="61"/>
        <v>0.1371082621082621</v>
      </c>
      <c r="V103" s="65">
        <f t="shared" si="61"/>
        <v>0.45899172310007524</v>
      </c>
      <c r="W103" s="65">
        <f t="shared" si="61"/>
        <v>0.45792880258899676</v>
      </c>
      <c r="X103" s="65">
        <f t="shared" si="61"/>
        <v>0.52552356020942403</v>
      </c>
      <c r="Y103" s="65">
        <f t="shared" si="61"/>
        <v>0.25659050966608082</v>
      </c>
      <c r="Z103" s="65">
        <f t="shared" si="61"/>
        <v>0.46616052060737528</v>
      </c>
      <c r="AA103" s="65">
        <f t="shared" si="61"/>
        <v>0.32888349514563109</v>
      </c>
      <c r="AB103" s="65">
        <f t="shared" si="61"/>
        <v>0.35619351408825095</v>
      </c>
      <c r="AC103" s="65">
        <f t="shared" si="61"/>
        <v>0.35052179251074278</v>
      </c>
      <c r="AD103" s="65">
        <f t="shared" si="61"/>
        <v>0.2016441005802708</v>
      </c>
      <c r="AE103" s="65">
        <f t="shared" si="61"/>
        <v>0.27734375</v>
      </c>
      <c r="AF103" s="65">
        <f t="shared" si="61"/>
        <v>0.26943556975505856</v>
      </c>
      <c r="AG103" s="65">
        <f t="shared" si="61"/>
        <v>0.3872870249017038</v>
      </c>
      <c r="AH103" s="65">
        <f t="shared" si="61"/>
        <v>0.39919354838709675</v>
      </c>
      <c r="AI103" s="65">
        <f t="shared" si="61"/>
        <v>0.45986038394415357</v>
      </c>
      <c r="AJ103" s="65">
        <f t="shared" si="61"/>
        <v>0.30083234244946494</v>
      </c>
      <c r="AK103" s="65">
        <f t="shared" si="61"/>
        <v>0.31273644388398486</v>
      </c>
      <c r="AL103" s="65"/>
      <c r="AM103" s="65">
        <f>SUM(AM30/AM32)</f>
        <v>0.32070707070707072</v>
      </c>
      <c r="AN103" s="65">
        <f>SUM(AN30/AN32)</f>
        <v>0.32954545454545453</v>
      </c>
      <c r="AO103" s="65">
        <f>SUM(AO30/AO32)</f>
        <v>0.45635775862068967</v>
      </c>
      <c r="AP103" s="65">
        <f>SUM(AP30/AP32)</f>
        <v>0.25850556438791733</v>
      </c>
      <c r="AQ103" s="65">
        <f>SUM(AQ30/AQ32)</f>
        <v>0.25227568270481143</v>
      </c>
      <c r="AR103" s="65">
        <f t="shared" ref="AR103:AS103" si="62">SUM(AR30/AR32)</f>
        <v>0.48761904761904762</v>
      </c>
      <c r="AS103" s="65">
        <f t="shared" si="62"/>
        <v>0.44425087108013939</v>
      </c>
      <c r="AT103" s="65">
        <f t="shared" ref="AT103:CC103" si="63">SUM(AT30/AT32)</f>
        <v>0.40749601275917063</v>
      </c>
      <c r="AU103" s="65">
        <f t="shared" si="63"/>
        <v>0.3664053075995175</v>
      </c>
      <c r="AV103" s="65">
        <f t="shared" si="63"/>
        <v>0.33218543046357618</v>
      </c>
      <c r="AW103" s="65">
        <f t="shared" si="63"/>
        <v>0.36678507992895204</v>
      </c>
      <c r="AX103" s="65">
        <f t="shared" si="63"/>
        <v>0.39722675367047311</v>
      </c>
      <c r="AY103" s="65">
        <f t="shared" si="63"/>
        <v>0.46914446002805049</v>
      </c>
      <c r="AZ103" s="65">
        <f t="shared" si="63"/>
        <v>0.38816362053959963</v>
      </c>
      <c r="BA103" s="65">
        <f t="shared" si="63"/>
        <v>0.4621753857734287</v>
      </c>
      <c r="BB103" s="65">
        <f t="shared" si="63"/>
        <v>0.28202923473774721</v>
      </c>
      <c r="BC103" s="65">
        <f t="shared" si="63"/>
        <v>0.27707454289732769</v>
      </c>
      <c r="BD103" s="65">
        <f t="shared" si="63"/>
        <v>0.29117876658860264</v>
      </c>
      <c r="BE103" s="65">
        <f t="shared" si="63"/>
        <v>0.3327526132404181</v>
      </c>
      <c r="BF103" s="65">
        <f t="shared" si="63"/>
        <v>0.27645376549094375</v>
      </c>
      <c r="BG103" s="94">
        <f t="shared" si="63"/>
        <v>0.37693631669535282</v>
      </c>
      <c r="BH103" s="94">
        <f t="shared" si="63"/>
        <v>0.1962962962962963</v>
      </c>
      <c r="BI103" s="94">
        <f t="shared" si="63"/>
        <v>0.22930800542740842</v>
      </c>
      <c r="BJ103" s="94">
        <f t="shared" si="63"/>
        <v>0.31212121212121213</v>
      </c>
      <c r="BK103" s="94">
        <f t="shared" si="63"/>
        <v>0.22707423580786026</v>
      </c>
      <c r="BL103" s="94">
        <f t="shared" si="63"/>
        <v>0.4</v>
      </c>
      <c r="BM103" s="94">
        <f t="shared" si="63"/>
        <v>0.3788546255506608</v>
      </c>
      <c r="BN103" s="94">
        <f t="shared" si="63"/>
        <v>0.18982118294360384</v>
      </c>
      <c r="BO103" s="94">
        <f t="shared" si="63"/>
        <v>0.26574500768049153</v>
      </c>
      <c r="BP103" s="94">
        <f t="shared" si="63"/>
        <v>0.2965009208103131</v>
      </c>
      <c r="BQ103" s="94">
        <f t="shared" si="63"/>
        <v>0.2863070539419087</v>
      </c>
      <c r="BR103" s="94">
        <f t="shared" si="63"/>
        <v>0.23298969072164949</v>
      </c>
      <c r="BS103" s="119">
        <f t="shared" si="63"/>
        <v>0.1201923076923077</v>
      </c>
      <c r="BT103" s="119">
        <f t="shared" si="63"/>
        <v>0.26153846153846155</v>
      </c>
      <c r="BU103" s="119">
        <f t="shared" si="63"/>
        <v>0.20833333333333334</v>
      </c>
      <c r="BV103" s="119">
        <f t="shared" si="63"/>
        <v>0.58823529411764708</v>
      </c>
      <c r="BW103" s="119">
        <f t="shared" si="63"/>
        <v>0.21428571428571427</v>
      </c>
      <c r="BX103" s="119">
        <f t="shared" si="63"/>
        <v>0.109375</v>
      </c>
      <c r="BY103" s="119">
        <f t="shared" si="63"/>
        <v>0.13872832369942195</v>
      </c>
      <c r="BZ103" s="119">
        <f t="shared" si="63"/>
        <v>0.21818181818181817</v>
      </c>
      <c r="CA103" s="119">
        <f t="shared" si="63"/>
        <v>8.6206896551724144E-2</v>
      </c>
      <c r="CB103" s="119">
        <f t="shared" si="63"/>
        <v>0.15720524017467249</v>
      </c>
      <c r="CC103" s="119">
        <f t="shared" si="63"/>
        <v>0.23100303951367782</v>
      </c>
      <c r="CD103" s="2"/>
      <c r="CE103" s="32">
        <f>SUM(B103:BR103)/74</f>
        <v>0.32401693750297367</v>
      </c>
    </row>
    <row r="104" spans="1:83">
      <c r="A104" s="1"/>
      <c r="B104" s="126"/>
      <c r="C104" s="126"/>
      <c r="D104" s="126"/>
      <c r="E104" s="126"/>
      <c r="F104" s="126"/>
      <c r="G104" s="126"/>
      <c r="H104" s="126"/>
      <c r="I104" s="126"/>
      <c r="J104" s="126"/>
      <c r="K104" s="151"/>
      <c r="L104" s="151"/>
      <c r="M104" s="151"/>
      <c r="N104" s="151"/>
      <c r="O104" s="151"/>
      <c r="P104" s="151"/>
      <c r="Q104" s="151"/>
      <c r="R104" s="151"/>
      <c r="S104" s="65"/>
      <c r="T104" s="38"/>
      <c r="U104" s="65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7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101"/>
      <c r="BT104" s="119"/>
      <c r="BU104" s="119"/>
      <c r="BV104" s="119"/>
      <c r="BW104" s="119"/>
      <c r="BX104" s="119"/>
      <c r="BY104" s="119"/>
      <c r="BZ104" s="119"/>
      <c r="CA104" s="119"/>
      <c r="CB104" s="119"/>
      <c r="CC104" s="119"/>
      <c r="CD104" s="2"/>
      <c r="CE104" s="32"/>
    </row>
    <row r="105" spans="1:83">
      <c r="A105" s="24" t="s">
        <v>247</v>
      </c>
      <c r="B105" s="153">
        <f>SUM(B54/B32)</f>
        <v>7.6833752661118637E-2</v>
      </c>
      <c r="C105" s="153">
        <f t="shared" ref="C105:CA105" si="64">SUM(C54/C32)</f>
        <v>0.13096646942800788</v>
      </c>
      <c r="D105" s="153">
        <f t="shared" si="64"/>
        <v>0.15542457978607291</v>
      </c>
      <c r="E105" s="153">
        <f t="shared" si="64"/>
        <v>0.25913163335630601</v>
      </c>
      <c r="F105" s="153">
        <f t="shared" si="64"/>
        <v>6.2145110410094635E-2</v>
      </c>
      <c r="G105" s="153">
        <f t="shared" si="64"/>
        <v>0.25092250922509224</v>
      </c>
      <c r="H105" s="153">
        <f t="shared" si="64"/>
        <v>0.12523874488403819</v>
      </c>
      <c r="I105" s="153">
        <f t="shared" si="64"/>
        <v>0.13259668508287292</v>
      </c>
      <c r="J105" s="153">
        <f t="shared" si="64"/>
        <v>0.23863247863247863</v>
      </c>
      <c r="K105" s="153">
        <f t="shared" si="64"/>
        <v>0.23575129533678757</v>
      </c>
      <c r="L105" s="153">
        <f t="shared" si="64"/>
        <v>0.1850907029478458</v>
      </c>
      <c r="M105" s="153">
        <f t="shared" si="64"/>
        <v>0.14123711340206185</v>
      </c>
      <c r="N105" s="153">
        <f t="shared" si="64"/>
        <v>7.6137813696299447E-2</v>
      </c>
      <c r="O105" s="153">
        <f t="shared" si="64"/>
        <v>5.8823529411764705E-2</v>
      </c>
      <c r="P105" s="153">
        <f t="shared" si="64"/>
        <v>7.3209791809654548E-2</v>
      </c>
      <c r="Q105" s="153">
        <f t="shared" si="64"/>
        <v>0.12505263157894736</v>
      </c>
      <c r="R105" s="153">
        <f t="shared" si="64"/>
        <v>0.18246644295302014</v>
      </c>
      <c r="S105" s="64">
        <f t="shared" si="64"/>
        <v>0.23960066555740434</v>
      </c>
      <c r="T105" s="64">
        <f t="shared" si="64"/>
        <v>4.7758284600389861E-2</v>
      </c>
      <c r="U105" s="64">
        <f t="shared" si="64"/>
        <v>5.3062678062678066E-2</v>
      </c>
      <c r="V105" s="64">
        <f t="shared" si="64"/>
        <v>0.10158013544018059</v>
      </c>
      <c r="W105" s="64">
        <f t="shared" si="64"/>
        <v>0.12621359223300971</v>
      </c>
      <c r="X105" s="64">
        <f t="shared" si="64"/>
        <v>0.16950261780104711</v>
      </c>
      <c r="Y105" s="64">
        <f t="shared" si="64"/>
        <v>0.13971880492091387</v>
      </c>
      <c r="Z105" s="64">
        <f t="shared" si="64"/>
        <v>0.16724511930585684</v>
      </c>
      <c r="AA105" s="64">
        <f t="shared" si="64"/>
        <v>0.17718446601941748</v>
      </c>
      <c r="AB105" s="64">
        <f t="shared" si="64"/>
        <v>0.24136097820308347</v>
      </c>
      <c r="AC105" s="64">
        <f t="shared" si="64"/>
        <v>-0.47820748925721301</v>
      </c>
      <c r="AD105" s="64">
        <f t="shared" si="64"/>
        <v>4.690522243713733E-2</v>
      </c>
      <c r="AE105" s="64">
        <f t="shared" si="64"/>
        <v>1.7578125E-2</v>
      </c>
      <c r="AF105" s="64">
        <f t="shared" si="64"/>
        <v>0.13578274760383385</v>
      </c>
      <c r="AG105" s="64">
        <f t="shared" si="64"/>
        <v>0.10026212319790301</v>
      </c>
      <c r="AH105" s="64">
        <f t="shared" si="64"/>
        <v>0.24529569892473119</v>
      </c>
      <c r="AI105" s="64">
        <f t="shared" si="64"/>
        <v>0.16841186736474695</v>
      </c>
      <c r="AJ105" s="64">
        <f t="shared" si="64"/>
        <v>-3.56718192627824E-2</v>
      </c>
      <c r="AK105" s="64">
        <f t="shared" si="64"/>
        <v>0.33669609079445145</v>
      </c>
      <c r="AL105" s="64"/>
      <c r="AM105" s="64">
        <f t="shared" si="64"/>
        <v>9.0909090909090912E-2</v>
      </c>
      <c r="AN105" s="64">
        <f t="shared" si="64"/>
        <v>0.17803030303030304</v>
      </c>
      <c r="AO105" s="64">
        <f t="shared" si="64"/>
        <v>0.27047413793103448</v>
      </c>
      <c r="AP105" s="64">
        <f t="shared" si="64"/>
        <v>-2.7344992050874404E-2</v>
      </c>
      <c r="AQ105" s="64">
        <f t="shared" si="64"/>
        <v>0.14434330299089726</v>
      </c>
      <c r="AR105" s="64">
        <f t="shared" si="64"/>
        <v>7.047619047619047E-2</v>
      </c>
      <c r="AS105" s="64">
        <f t="shared" si="64"/>
        <v>0.22473867595818817</v>
      </c>
      <c r="AT105" s="64">
        <f t="shared" si="64"/>
        <v>-0.1850079744816587</v>
      </c>
      <c r="AU105" s="64">
        <f t="shared" si="64"/>
        <v>5.5790108564535583E-2</v>
      </c>
      <c r="AV105" s="64">
        <f t="shared" si="64"/>
        <v>-5.2185430463576161E-2</v>
      </c>
      <c r="AW105" s="64">
        <f t="shared" si="64"/>
        <v>7.460035523978685E-2</v>
      </c>
      <c r="AX105" s="64">
        <f t="shared" si="64"/>
        <v>5.872756933115824E-2</v>
      </c>
      <c r="AY105" s="64">
        <f t="shared" si="64"/>
        <v>0.25736325385694248</v>
      </c>
      <c r="AZ105" s="64">
        <f t="shared" si="64"/>
        <v>0.11053089643167972</v>
      </c>
      <c r="BA105" s="64">
        <f t="shared" si="64"/>
        <v>8.7692886714339474E-2</v>
      </c>
      <c r="BB105" s="64">
        <f t="shared" si="64"/>
        <v>4.471195184866724E-2</v>
      </c>
      <c r="BC105" s="64">
        <f t="shared" si="64"/>
        <v>0.10267229254571027</v>
      </c>
      <c r="BD105" s="64">
        <f t="shared" si="64"/>
        <v>0.16081186572989853</v>
      </c>
      <c r="BE105" s="64">
        <f t="shared" si="64"/>
        <v>0.27351916376306618</v>
      </c>
      <c r="BF105" s="64">
        <f t="shared" si="64"/>
        <v>0.13250714966634891</v>
      </c>
      <c r="BG105" s="96">
        <f t="shared" si="64"/>
        <v>0.11531841652323579</v>
      </c>
      <c r="BH105" s="96">
        <f t="shared" si="64"/>
        <v>0.51851851851851849</v>
      </c>
      <c r="BI105" s="96">
        <f t="shared" si="64"/>
        <v>0.18181818181818182</v>
      </c>
      <c r="BJ105" s="96">
        <f t="shared" si="64"/>
        <v>0.19090909090909092</v>
      </c>
      <c r="BK105" s="96">
        <f t="shared" si="64"/>
        <v>-2.1834061135371178E-2</v>
      </c>
      <c r="BL105" s="96">
        <f t="shared" si="64"/>
        <v>0.27142857142857141</v>
      </c>
      <c r="BM105" s="96">
        <f t="shared" si="64"/>
        <v>0.19823788546255505</v>
      </c>
      <c r="BN105" s="96">
        <f t="shared" si="64"/>
        <v>0.31224209078404402</v>
      </c>
      <c r="BO105" s="96">
        <f t="shared" si="64"/>
        <v>0.23963133640552994</v>
      </c>
      <c r="BP105" s="96">
        <f t="shared" si="64"/>
        <v>0.25782688766114181</v>
      </c>
      <c r="BQ105" s="96">
        <f t="shared" si="64"/>
        <v>0.16459197786998617</v>
      </c>
      <c r="BR105" s="96">
        <f t="shared" si="64"/>
        <v>-6.8041237113402056E-2</v>
      </c>
      <c r="BS105" s="121">
        <f t="shared" si="64"/>
        <v>0.1266025641025641</v>
      </c>
      <c r="BT105" s="121">
        <f t="shared" si="64"/>
        <v>0.46153846153846156</v>
      </c>
      <c r="BU105" s="121">
        <f t="shared" si="64"/>
        <v>0.27083333333333331</v>
      </c>
      <c r="BV105" s="121">
        <f t="shared" si="64"/>
        <v>0.17647058823529413</v>
      </c>
      <c r="BW105" s="121">
        <f t="shared" si="64"/>
        <v>2.8571428571428571E-2</v>
      </c>
      <c r="BX105" s="121">
        <f t="shared" si="64"/>
        <v>0.140625</v>
      </c>
      <c r="BY105" s="121">
        <f t="shared" si="64"/>
        <v>-6.9364161849710976E-2</v>
      </c>
      <c r="BZ105" s="121">
        <f t="shared" si="64"/>
        <v>-5.4545454545454543E-2</v>
      </c>
      <c r="CA105" s="121">
        <f t="shared" si="64"/>
        <v>-0.41379310344827586</v>
      </c>
      <c r="CB105" s="121">
        <f t="shared" ref="CB105:CC105" si="65">SUM(CB54/CB32)</f>
        <v>6.9868995633187769E-2</v>
      </c>
      <c r="CC105" s="121">
        <f t="shared" si="65"/>
        <v>0.11246200607902736</v>
      </c>
      <c r="CD105" s="32"/>
      <c r="CE105" s="32">
        <f>SUM(B105:BR105)/74</f>
        <v>0.12086418446855492</v>
      </c>
    </row>
    <row r="106" spans="1:83">
      <c r="A106" s="31" t="s">
        <v>248</v>
      </c>
      <c r="B106" s="153">
        <f t="shared" ref="B106:Q106" si="66">SUM(B30/B38)</f>
        <v>0.50259451445515202</v>
      </c>
      <c r="C106" s="153">
        <f t="shared" si="66"/>
        <v>0.6942800788954635</v>
      </c>
      <c r="D106" s="153">
        <f t="shared" si="66"/>
        <v>0.33550625591420463</v>
      </c>
      <c r="E106" s="153">
        <f t="shared" si="66"/>
        <v>0.45400126023944548</v>
      </c>
      <c r="F106" s="153">
        <f t="shared" si="66"/>
        <v>0.41020793950850659</v>
      </c>
      <c r="G106" s="153">
        <f t="shared" si="66"/>
        <v>0.44062863795110596</v>
      </c>
      <c r="H106" s="153">
        <f t="shared" si="66"/>
        <v>0.22372881355932203</v>
      </c>
      <c r="I106" s="153">
        <f t="shared" si="66"/>
        <v>0.29952706253284289</v>
      </c>
      <c r="J106" s="153">
        <f t="shared" si="66"/>
        <v>0.30310965630114567</v>
      </c>
      <c r="K106" s="153">
        <f t="shared" si="66"/>
        <v>0.38262567105905321</v>
      </c>
      <c r="L106" s="153">
        <f t="shared" si="66"/>
        <v>0.34119629317607414</v>
      </c>
      <c r="M106" s="153">
        <f t="shared" si="66"/>
        <v>0.50572424091587853</v>
      </c>
      <c r="N106" s="153">
        <f t="shared" si="66"/>
        <v>0.46296296296296297</v>
      </c>
      <c r="O106" s="153">
        <f t="shared" si="66"/>
        <v>0.20105577232040395</v>
      </c>
      <c r="P106" s="153">
        <f t="shared" si="66"/>
        <v>0.30293453724604968</v>
      </c>
      <c r="Q106" s="153">
        <f t="shared" si="66"/>
        <v>0.4444903012794057</v>
      </c>
      <c r="R106" s="153">
        <f t="shared" ref="R106:S106" si="67">SUM(R30/R38)</f>
        <v>0.24032258064516129</v>
      </c>
      <c r="S106" s="64">
        <f t="shared" si="67"/>
        <v>0.21596858638743455</v>
      </c>
      <c r="T106" s="64">
        <f t="shared" ref="T106:AK106" si="68">SUM(T30/T38)</f>
        <v>0.38771769019248398</v>
      </c>
      <c r="U106" s="64">
        <f t="shared" si="68"/>
        <v>0.13671875</v>
      </c>
      <c r="V106" s="64">
        <f t="shared" si="68"/>
        <v>0.42897327707454291</v>
      </c>
      <c r="W106" s="64">
        <f t="shared" si="68"/>
        <v>0.44825765575501586</v>
      </c>
      <c r="X106" s="64">
        <f t="shared" si="68"/>
        <v>0.46496815286624205</v>
      </c>
      <c r="Y106" s="64">
        <f t="shared" si="68"/>
        <v>0.25064377682403433</v>
      </c>
      <c r="Z106" s="64">
        <f t="shared" si="68"/>
        <v>0.44659185369908561</v>
      </c>
      <c r="AA106" s="64">
        <f t="shared" si="68"/>
        <v>0.29911699779249445</v>
      </c>
      <c r="AB106" s="64">
        <f t="shared" si="68"/>
        <v>0.35133717881489251</v>
      </c>
      <c r="AC106" s="64">
        <f t="shared" si="68"/>
        <v>0.32114735658042742</v>
      </c>
      <c r="AD106" s="64">
        <f t="shared" si="68"/>
        <v>0.19577464788732393</v>
      </c>
      <c r="AE106" s="64">
        <f t="shared" si="68"/>
        <v>0.2563176895306859</v>
      </c>
      <c r="AF106" s="64">
        <f t="shared" si="68"/>
        <v>0.2512413108242304</v>
      </c>
      <c r="AG106" s="64">
        <f t="shared" si="68"/>
        <v>0.36324523663183772</v>
      </c>
      <c r="AH106" s="64">
        <f t="shared" si="68"/>
        <v>0.34216589861751151</v>
      </c>
      <c r="AI106" s="64">
        <f t="shared" si="68"/>
        <v>0.43734439834024896</v>
      </c>
      <c r="AJ106" s="64">
        <f t="shared" si="68"/>
        <v>0.29214780600461893</v>
      </c>
      <c r="AK106" s="64">
        <f t="shared" si="68"/>
        <v>0.12790097988653945</v>
      </c>
      <c r="AL106" s="64"/>
      <c r="AM106" s="64">
        <f>SUM(AM30/AM38)</f>
        <v>0.3034647550776583</v>
      </c>
      <c r="AN106" s="64">
        <f>SUM(AN30/AN38)</f>
        <v>0.3087843833185448</v>
      </c>
      <c r="AO106" s="64">
        <f>SUM(AO30/AO38)</f>
        <v>0.43214285714285716</v>
      </c>
      <c r="AP106" s="64">
        <f>SUM(AP30/AP38)</f>
        <v>0.25327102803738316</v>
      </c>
      <c r="AQ106" s="64">
        <f>SUM(AQ30/AQ38)</f>
        <v>0.23133794419270212</v>
      </c>
      <c r="AR106" s="64">
        <f t="shared" ref="AR106:AS106" si="69">SUM(AR30/AR38)</f>
        <v>0.44991212653778556</v>
      </c>
      <c r="AS106" s="64">
        <f t="shared" si="69"/>
        <v>0.42009884678747939</v>
      </c>
      <c r="AT106" s="64">
        <f t="shared" ref="AT106:CC106" si="70">SUM(AT30/AT38)</f>
        <v>0.29520508376660892</v>
      </c>
      <c r="AU106" s="64">
        <f t="shared" si="70"/>
        <v>0.36377245508982037</v>
      </c>
      <c r="AV106" s="64">
        <f t="shared" si="70"/>
        <v>0.33157059756742463</v>
      </c>
      <c r="AW106" s="64">
        <f t="shared" si="70"/>
        <v>0.33360258481421645</v>
      </c>
      <c r="AX106" s="64">
        <f t="shared" si="70"/>
        <v>0.3637042569081404</v>
      </c>
      <c r="AY106" s="64">
        <f t="shared" si="70"/>
        <v>0.44392833443928337</v>
      </c>
      <c r="AZ106" s="64">
        <f t="shared" si="70"/>
        <v>0.37259816207184626</v>
      </c>
      <c r="BA106" s="64">
        <f t="shared" si="70"/>
        <v>0.43484419263456092</v>
      </c>
      <c r="BB106" s="64">
        <f t="shared" si="70"/>
        <v>0.24587706146926536</v>
      </c>
      <c r="BC106" s="64">
        <f t="shared" si="70"/>
        <v>0.25955204216073779</v>
      </c>
      <c r="BD106" s="64">
        <f t="shared" si="70"/>
        <v>0.2907248636009353</v>
      </c>
      <c r="BE106" s="64">
        <f t="shared" si="70"/>
        <v>0.31570247933884299</v>
      </c>
      <c r="BF106" s="64">
        <f t="shared" si="70"/>
        <v>0.26581118240146656</v>
      </c>
      <c r="BG106" s="96">
        <f t="shared" si="70"/>
        <v>0.33081570996978854</v>
      </c>
      <c r="BH106" s="96">
        <f t="shared" si="70"/>
        <v>0.13316582914572864</v>
      </c>
      <c r="BI106" s="96">
        <f t="shared" si="70"/>
        <v>0.22593582887700533</v>
      </c>
      <c r="BJ106" s="96">
        <f t="shared" si="70"/>
        <v>0.28453038674033149</v>
      </c>
      <c r="BK106" s="96">
        <f t="shared" si="70"/>
        <v>0.19439252336448598</v>
      </c>
      <c r="BL106" s="96">
        <f t="shared" si="70"/>
        <v>0.36051502145922748</v>
      </c>
      <c r="BM106" s="96">
        <f t="shared" si="70"/>
        <v>0.3359375</v>
      </c>
      <c r="BN106" s="96">
        <f t="shared" si="70"/>
        <v>0.1707920792079208</v>
      </c>
      <c r="BO106" s="96">
        <f t="shared" si="70"/>
        <v>0.24539007092198581</v>
      </c>
      <c r="BP106" s="96">
        <f t="shared" si="70"/>
        <v>0.28097731239092494</v>
      </c>
      <c r="BQ106" s="96">
        <f t="shared" si="70"/>
        <v>0.24584323040380046</v>
      </c>
      <c r="BR106" s="96">
        <f t="shared" si="70"/>
        <v>0.20471014492753623</v>
      </c>
      <c r="BS106" s="121">
        <f t="shared" si="70"/>
        <v>0.11127596439169139</v>
      </c>
      <c r="BT106" s="121">
        <f t="shared" si="70"/>
        <v>0.19101123595505617</v>
      </c>
      <c r="BU106" s="121">
        <f t="shared" si="70"/>
        <v>0.20408163265306123</v>
      </c>
      <c r="BV106" s="121">
        <f t="shared" si="70"/>
        <v>0.4</v>
      </c>
      <c r="BW106" s="121">
        <f t="shared" si="70"/>
        <v>0.2</v>
      </c>
      <c r="BX106" s="121">
        <f t="shared" si="70"/>
        <v>0.1044776119402985</v>
      </c>
      <c r="BY106" s="121">
        <f t="shared" si="70"/>
        <v>0.125</v>
      </c>
      <c r="BZ106" s="121">
        <f t="shared" si="70"/>
        <v>0.20869565217391303</v>
      </c>
      <c r="CA106" s="121">
        <f t="shared" si="70"/>
        <v>8.6206896551724144E-2</v>
      </c>
      <c r="CB106" s="121">
        <f t="shared" si="70"/>
        <v>0.14117647058823529</v>
      </c>
      <c r="CC106" s="121">
        <f t="shared" si="70"/>
        <v>0.22754491017964071</v>
      </c>
      <c r="CD106" s="32"/>
      <c r="CE106" s="32">
        <f>SUM(B106:BR106)/74</f>
        <v>0.30123495537078548</v>
      </c>
    </row>
    <row r="107" spans="1:83">
      <c r="A107" s="31" t="s">
        <v>249</v>
      </c>
      <c r="B107" s="153">
        <f t="shared" ref="B107:Q107" si="71">SUM(B52/B38)</f>
        <v>0.92642698295033354</v>
      </c>
      <c r="C107" s="153">
        <f t="shared" si="71"/>
        <v>0.86903353057199206</v>
      </c>
      <c r="D107" s="153">
        <f t="shared" si="71"/>
        <v>0.85027862475028915</v>
      </c>
      <c r="E107" s="153">
        <f t="shared" si="71"/>
        <v>0.76307498424700693</v>
      </c>
      <c r="F107" s="153">
        <f t="shared" si="71"/>
        <v>0.93793320730938878</v>
      </c>
      <c r="G107" s="153">
        <f t="shared" si="71"/>
        <v>0.76251455180442373</v>
      </c>
      <c r="H107" s="153">
        <f t="shared" si="71"/>
        <v>0.88031290743155155</v>
      </c>
      <c r="I107" s="153">
        <f t="shared" si="71"/>
        <v>0.86757750919600629</v>
      </c>
      <c r="J107" s="153">
        <f t="shared" si="71"/>
        <v>0.77152209492635027</v>
      </c>
      <c r="K107" s="153">
        <f t="shared" si="71"/>
        <v>0.77794045876037088</v>
      </c>
      <c r="L107" s="153">
        <f t="shared" si="71"/>
        <v>0.81662454366750914</v>
      </c>
      <c r="M107" s="153">
        <f t="shared" si="71"/>
        <v>0.86361373817819809</v>
      </c>
      <c r="N107" s="153">
        <f t="shared" si="71"/>
        <v>0.92466329966329963</v>
      </c>
      <c r="O107" s="153">
        <f t="shared" si="71"/>
        <v>0.94376864815239847</v>
      </c>
      <c r="P107" s="153">
        <f t="shared" si="71"/>
        <v>0.92776523702031599</v>
      </c>
      <c r="Q107" s="153">
        <f t="shared" si="71"/>
        <v>0.87742468014857611</v>
      </c>
      <c r="R107" s="153">
        <f t="shared" ref="R107:S107" si="72">SUM(R52/R38)</f>
        <v>0.82459677419354838</v>
      </c>
      <c r="S107" s="64">
        <f t="shared" si="72"/>
        <v>0.81151832460732987</v>
      </c>
      <c r="T107" s="64">
        <f t="shared" ref="T107:AK107" si="73">SUM(T52/T38)</f>
        <v>0.95508707607699361</v>
      </c>
      <c r="U107" s="64">
        <f t="shared" si="73"/>
        <v>0.94708806818181823</v>
      </c>
      <c r="V107" s="64">
        <f t="shared" si="73"/>
        <v>0.90506329113924056</v>
      </c>
      <c r="W107" s="64">
        <f t="shared" si="73"/>
        <v>0.87645195353748684</v>
      </c>
      <c r="X107" s="64">
        <f t="shared" si="73"/>
        <v>0.85002895193978001</v>
      </c>
      <c r="Y107" s="64">
        <f t="shared" si="73"/>
        <v>0.86351931330472098</v>
      </c>
      <c r="Z107" s="64">
        <f t="shared" si="73"/>
        <v>0.83977556109725682</v>
      </c>
      <c r="AA107" s="64">
        <f t="shared" si="73"/>
        <v>0.83885209713024278</v>
      </c>
      <c r="AB107" s="64">
        <f t="shared" si="73"/>
        <v>0.76192973256423702</v>
      </c>
      <c r="AC107" s="64">
        <f t="shared" si="73"/>
        <v>1.438132733408324</v>
      </c>
      <c r="AD107" s="64">
        <f t="shared" si="73"/>
        <v>0.9544600938967136</v>
      </c>
      <c r="AE107" s="64">
        <f t="shared" si="73"/>
        <v>0.98375451263537905</v>
      </c>
      <c r="AF107" s="64">
        <f t="shared" si="73"/>
        <v>0.87338629592850048</v>
      </c>
      <c r="AG107" s="64">
        <f t="shared" si="73"/>
        <v>0.90596189305470187</v>
      </c>
      <c r="AH107" s="64">
        <f t="shared" si="73"/>
        <v>0.78974654377880182</v>
      </c>
      <c r="AI107" s="64">
        <f t="shared" si="73"/>
        <v>0.83983402489626557</v>
      </c>
      <c r="AJ107" s="64">
        <f t="shared" si="73"/>
        <v>1.0346420323325636</v>
      </c>
      <c r="AK107" s="64">
        <f t="shared" si="73"/>
        <v>0.86230015471892729</v>
      </c>
      <c r="AL107" s="64"/>
      <c r="AM107" s="64">
        <f>SUM(AM52/AM38)</f>
        <v>0.91397849462365588</v>
      </c>
      <c r="AN107" s="64">
        <f>SUM(AN52/AN38)</f>
        <v>0.83318544809228035</v>
      </c>
      <c r="AO107" s="64">
        <f>SUM(AO52/AO38)</f>
        <v>0.7438775510204082</v>
      </c>
      <c r="AP107" s="64">
        <f>SUM(AP52/AP38)</f>
        <v>1.026791277258567</v>
      </c>
      <c r="AQ107" s="64">
        <f>SUM(AQ52/AQ38)</f>
        <v>0.86763653708561894</v>
      </c>
      <c r="AR107" s="64">
        <f t="shared" ref="AR107:AS107" si="74">SUM(AR52/AR38)</f>
        <v>0.82952548330404219</v>
      </c>
      <c r="AS107" s="64">
        <f t="shared" si="74"/>
        <v>0.78747940691927509</v>
      </c>
      <c r="AT107" s="64">
        <f t="shared" ref="AT107:CC107" si="75">SUM(AT52/AT38)</f>
        <v>1.1340265742345466</v>
      </c>
      <c r="AU107" s="64">
        <f t="shared" si="75"/>
        <v>0.94461077844311381</v>
      </c>
      <c r="AV107" s="64">
        <f t="shared" si="75"/>
        <v>1.0520888418826018</v>
      </c>
      <c r="AW107" s="64">
        <f t="shared" si="75"/>
        <v>0.93214862681744748</v>
      </c>
      <c r="AX107" s="64">
        <f t="shared" si="75"/>
        <v>0.94622852875280061</v>
      </c>
      <c r="AY107" s="64">
        <f t="shared" si="75"/>
        <v>0.75646980756469806</v>
      </c>
      <c r="AZ107" s="64">
        <f t="shared" si="75"/>
        <v>0.89390142021720964</v>
      </c>
      <c r="BA107" s="64">
        <f t="shared" si="75"/>
        <v>0.91749291784702547</v>
      </c>
      <c r="BB107" s="64">
        <f t="shared" si="75"/>
        <v>0.96101949025487254</v>
      </c>
      <c r="BC107" s="64">
        <f t="shared" si="75"/>
        <v>0.90382081686429516</v>
      </c>
      <c r="BD107" s="64">
        <f t="shared" si="75"/>
        <v>0.83943881527669528</v>
      </c>
      <c r="BE107" s="64">
        <f t="shared" si="75"/>
        <v>0.740495867768595</v>
      </c>
      <c r="BF107" s="64">
        <f t="shared" si="75"/>
        <v>0.87259395050412469</v>
      </c>
      <c r="BG107" s="96">
        <f t="shared" si="75"/>
        <v>0.8987915407854985</v>
      </c>
      <c r="BH107" s="96">
        <f t="shared" si="75"/>
        <v>0.64824120603015079</v>
      </c>
      <c r="BI107" s="96">
        <f t="shared" si="75"/>
        <v>0.82085561497326198</v>
      </c>
      <c r="BJ107" s="96">
        <f t="shared" si="75"/>
        <v>0.82596685082872923</v>
      </c>
      <c r="BK107" s="96">
        <f t="shared" si="75"/>
        <v>1.0186915887850467</v>
      </c>
      <c r="BL107" s="96">
        <f t="shared" si="75"/>
        <v>0.75536480686695284</v>
      </c>
      <c r="BM107" s="96">
        <f t="shared" si="75"/>
        <v>0.82421875</v>
      </c>
      <c r="BN107" s="96">
        <f t="shared" si="75"/>
        <v>0.71905940594059403</v>
      </c>
      <c r="BO107" s="96">
        <f t="shared" si="75"/>
        <v>0.77872340425531916</v>
      </c>
      <c r="BP107" s="96">
        <f t="shared" si="75"/>
        <v>0.75567190226876091</v>
      </c>
      <c r="BQ107" s="96">
        <f t="shared" si="75"/>
        <v>0.85866983372921613</v>
      </c>
      <c r="BR107" s="96">
        <f t="shared" si="75"/>
        <v>1.0597826086956521</v>
      </c>
      <c r="BS107" s="121">
        <f t="shared" si="75"/>
        <v>0.8827893175074184</v>
      </c>
      <c r="BT107" s="121">
        <f t="shared" si="75"/>
        <v>0.6629213483146067</v>
      </c>
      <c r="BU107" s="121">
        <f t="shared" si="75"/>
        <v>0.73469387755102045</v>
      </c>
      <c r="BV107" s="121">
        <f t="shared" si="75"/>
        <v>0.88</v>
      </c>
      <c r="BW107" s="121">
        <f t="shared" si="75"/>
        <v>0.97333333333333338</v>
      </c>
      <c r="BX107" s="121">
        <f t="shared" si="75"/>
        <v>0.86567164179104472</v>
      </c>
      <c r="BY107" s="121">
        <f t="shared" si="75"/>
        <v>1.0625</v>
      </c>
      <c r="BZ107" s="121">
        <f t="shared" si="75"/>
        <v>1.0521739130434782</v>
      </c>
      <c r="CA107" s="121">
        <f t="shared" si="75"/>
        <v>1.4137931034482758</v>
      </c>
      <c r="CB107" s="121">
        <f t="shared" si="75"/>
        <v>0.93725490196078431</v>
      </c>
      <c r="CC107" s="121">
        <f t="shared" si="75"/>
        <v>0.8892215568862275</v>
      </c>
      <c r="CD107" s="32"/>
      <c r="CE107" s="32">
        <f>SUM(B107:BR107)/74</f>
        <v>0.80780341317691706</v>
      </c>
    </row>
    <row r="108" spans="1:83">
      <c r="A108" s="31" t="s">
        <v>250</v>
      </c>
      <c r="B108" s="157">
        <f t="shared" ref="B108:Q108" si="76">SUM(B38*1000/B19)</f>
        <v>3488.0413703943118</v>
      </c>
      <c r="C108" s="157">
        <f t="shared" si="76"/>
        <v>5224.1112828438945</v>
      </c>
      <c r="D108" s="157">
        <f t="shared" si="76"/>
        <v>5597.998822836963</v>
      </c>
      <c r="E108" s="157">
        <f t="shared" si="76"/>
        <v>2917.2794117647059</v>
      </c>
      <c r="F108" s="157">
        <f t="shared" si="76"/>
        <v>2428.4621270084162</v>
      </c>
      <c r="G108" s="157">
        <f t="shared" si="76"/>
        <v>1633.0798479087453</v>
      </c>
      <c r="H108" s="157">
        <f t="shared" si="76"/>
        <v>3659.3511450381679</v>
      </c>
      <c r="I108" s="157">
        <f t="shared" si="76"/>
        <v>3695.1456310679609</v>
      </c>
      <c r="J108" s="157">
        <f t="shared" si="76"/>
        <v>2506.152584085316</v>
      </c>
      <c r="K108" s="157">
        <f t="shared" si="76"/>
        <v>1348.0263157894738</v>
      </c>
      <c r="L108" s="157">
        <f t="shared" si="76"/>
        <v>3193.7219730941706</v>
      </c>
      <c r="M108" s="157">
        <f t="shared" si="76"/>
        <v>1382.6565726083963</v>
      </c>
      <c r="N108" s="157">
        <f t="shared" si="76"/>
        <v>1909.9678456591639</v>
      </c>
      <c r="O108" s="157">
        <f t="shared" si="76"/>
        <v>4106.5032987747409</v>
      </c>
      <c r="P108" s="157">
        <f t="shared" si="76"/>
        <v>3021.8281036834924</v>
      </c>
      <c r="Q108" s="157">
        <f t="shared" si="76"/>
        <v>2204.7315741583257</v>
      </c>
      <c r="R108" s="157">
        <f t="shared" ref="R108:S108" si="77">SUM(R38*1000/R19)</f>
        <v>1954.2947202521671</v>
      </c>
      <c r="S108" s="71">
        <f t="shared" si="77"/>
        <v>2167.3758865248228</v>
      </c>
      <c r="T108" s="71">
        <f t="shared" ref="T108:AK108" si="78">SUM(T38*1000/T19)</f>
        <v>1613.905325443787</v>
      </c>
      <c r="U108" s="71">
        <f t="shared" si="78"/>
        <v>4365.8914728682166</v>
      </c>
      <c r="V108" s="71">
        <f t="shared" si="78"/>
        <v>1947.9452054794519</v>
      </c>
      <c r="W108" s="71">
        <f t="shared" si="78"/>
        <v>2090.5077262693158</v>
      </c>
      <c r="X108" s="71">
        <f t="shared" si="78"/>
        <v>1814.0756302521008</v>
      </c>
      <c r="Y108" s="71">
        <f t="shared" si="78"/>
        <v>2058.3038869257953</v>
      </c>
      <c r="Z108" s="71">
        <f t="shared" si="78"/>
        <v>5614.935822637106</v>
      </c>
      <c r="AA108" s="71">
        <f t="shared" si="78"/>
        <v>1368.5800604229607</v>
      </c>
      <c r="AB108" s="71">
        <f t="shared" si="78"/>
        <v>3056.0897435897436</v>
      </c>
      <c r="AC108" s="71">
        <f t="shared" si="78"/>
        <v>2514.8514851485147</v>
      </c>
      <c r="AD108" s="71">
        <f t="shared" si="78"/>
        <v>2727.2727272727275</v>
      </c>
      <c r="AE108" s="71">
        <f t="shared" si="78"/>
        <v>2958.6114819759678</v>
      </c>
      <c r="AF108" s="71">
        <f t="shared" si="78"/>
        <v>3454.5454545454545</v>
      </c>
      <c r="AG108" s="71">
        <f t="shared" si="78"/>
        <v>1934.6016646848989</v>
      </c>
      <c r="AH108" s="71">
        <f t="shared" si="78"/>
        <v>2549.1923641703379</v>
      </c>
      <c r="AI108" s="71">
        <f t="shared" si="78"/>
        <v>1383.467278989667</v>
      </c>
      <c r="AJ108" s="71">
        <f t="shared" si="78"/>
        <v>1577.4134790528233</v>
      </c>
      <c r="AK108" s="71">
        <f t="shared" si="78"/>
        <v>2064.9627263045795</v>
      </c>
      <c r="AL108" s="71"/>
      <c r="AM108" s="71">
        <f>SUM(AM38*1000/AM19)</f>
        <v>1634.765625</v>
      </c>
      <c r="AN108" s="71">
        <f>SUM(AN38*1000/AN19)</f>
        <v>1366.060606060606</v>
      </c>
      <c r="AO108" s="71">
        <f>SUM(AO38*1000/AO19)</f>
        <v>2745.0980392156862</v>
      </c>
      <c r="AP108" s="71">
        <f>SUM(AP38*1000/AP19)</f>
        <v>4379.2633015006822</v>
      </c>
      <c r="AQ108" s="71">
        <f>SUM(AQ38*1000/AQ19)</f>
        <v>4830.6451612903229</v>
      </c>
      <c r="AR108" s="71">
        <f t="shared" ref="AR108:AS108" si="79">SUM(AR38*1000/AR19)</f>
        <v>1131.2127236580518</v>
      </c>
      <c r="AS108" s="71">
        <f t="shared" si="79"/>
        <v>1153.9923954372623</v>
      </c>
      <c r="AT108" s="71">
        <f t="shared" ref="AT108:CC108" si="80">SUM(AT38*1000/AT19)</f>
        <v>2553.0973451327432</v>
      </c>
      <c r="AU108" s="71">
        <f t="shared" si="80"/>
        <v>4531.8860244233374</v>
      </c>
      <c r="AV108" s="71">
        <f t="shared" si="80"/>
        <v>4002.1164021164022</v>
      </c>
      <c r="AW108" s="71">
        <f t="shared" si="80"/>
        <v>1698.2167352537722</v>
      </c>
      <c r="AX108" s="71">
        <f t="shared" si="80"/>
        <v>2075.968992248062</v>
      </c>
      <c r="AY108" s="71">
        <f t="shared" si="80"/>
        <v>1730.1951779563719</v>
      </c>
      <c r="AZ108" s="71">
        <f t="shared" si="80"/>
        <v>2042.6621160409557</v>
      </c>
      <c r="BA108" s="71">
        <f t="shared" si="80"/>
        <v>4110.6259097525472</v>
      </c>
      <c r="BB108" s="71">
        <f t="shared" si="80"/>
        <v>2087.6369327073553</v>
      </c>
      <c r="BC108" s="71">
        <f t="shared" si="80"/>
        <v>1462.4277456647399</v>
      </c>
      <c r="BD108" s="71">
        <f t="shared" si="80"/>
        <v>2170.8967851099833</v>
      </c>
      <c r="BE108" s="71">
        <f t="shared" si="80"/>
        <v>1039.5189003436426</v>
      </c>
      <c r="BF108" s="71">
        <f t="shared" si="80"/>
        <v>2005.5147058823529</v>
      </c>
      <c r="BG108" s="97">
        <f t="shared" si="80"/>
        <v>1794.0379403794038</v>
      </c>
      <c r="BH108" s="97">
        <f t="shared" si="80"/>
        <v>2313.953488372093</v>
      </c>
      <c r="BI108" s="97">
        <f t="shared" si="80"/>
        <v>1703.872437357631</v>
      </c>
      <c r="BJ108" s="97">
        <f t="shared" si="80"/>
        <v>905</v>
      </c>
      <c r="BK108" s="97">
        <f t="shared" si="80"/>
        <v>1304.8780487804879</v>
      </c>
      <c r="BL108" s="97">
        <f t="shared" si="80"/>
        <v>1139.3643031784841</v>
      </c>
      <c r="BM108" s="97">
        <f t="shared" si="80"/>
        <v>1071.1297071129707</v>
      </c>
      <c r="BN108" s="97">
        <f t="shared" si="80"/>
        <v>1719.1489361702127</v>
      </c>
      <c r="BO108" s="97">
        <f t="shared" si="80"/>
        <v>1628.175519630485</v>
      </c>
      <c r="BP108" s="97">
        <f t="shared" si="80"/>
        <v>1476.8041237113403</v>
      </c>
      <c r="BQ108" s="97">
        <f t="shared" si="80"/>
        <v>2300.5464480874316</v>
      </c>
      <c r="BR108" s="97">
        <f t="shared" si="80"/>
        <v>1864.8648648648648</v>
      </c>
      <c r="BS108" s="123">
        <f t="shared" si="80"/>
        <v>3744.4444444444443</v>
      </c>
      <c r="BT108" s="123">
        <f t="shared" si="80"/>
        <v>1126.5822784810127</v>
      </c>
      <c r="BU108" s="123">
        <f t="shared" si="80"/>
        <v>710.14492753623188</v>
      </c>
      <c r="BV108" s="123">
        <f t="shared" si="80"/>
        <v>446.42857142857144</v>
      </c>
      <c r="BW108" s="123">
        <f t="shared" si="80"/>
        <v>974.02597402597405</v>
      </c>
      <c r="BX108" s="123">
        <f t="shared" si="80"/>
        <v>1675</v>
      </c>
      <c r="BY108" s="123">
        <f t="shared" si="80"/>
        <v>2000</v>
      </c>
      <c r="BZ108" s="123">
        <f t="shared" si="80"/>
        <v>1017.6991150442478</v>
      </c>
      <c r="CA108" s="123">
        <f t="shared" si="80"/>
        <v>1234.0425531914893</v>
      </c>
      <c r="CB108" s="123">
        <f t="shared" si="80"/>
        <v>1734.6938775510205</v>
      </c>
      <c r="CC108" s="123">
        <f t="shared" si="80"/>
        <v>1568.075117370892</v>
      </c>
      <c r="CD108" s="32"/>
      <c r="CE108" s="33">
        <f t="shared" ref="CE108:CE113" si="81">SUM(B108:AZ108)/74</f>
        <v>1802.8251715521749</v>
      </c>
    </row>
    <row r="109" spans="1:83">
      <c r="A109" s="31" t="s">
        <v>251</v>
      </c>
      <c r="B109" s="157">
        <f>SUM(B54/B19)*1000</f>
        <v>256.62572721396248</v>
      </c>
      <c r="C109" s="157">
        <f t="shared" ref="C109:CA109" si="82">SUM(C54/C19)*1000</f>
        <v>684.18341061308604</v>
      </c>
      <c r="D109" s="157">
        <f t="shared" si="82"/>
        <v>838.14008240141254</v>
      </c>
      <c r="E109" s="157">
        <f t="shared" si="82"/>
        <v>691.17647058823525</v>
      </c>
      <c r="F109" s="157">
        <f t="shared" si="82"/>
        <v>150.72685539403213</v>
      </c>
      <c r="G109" s="157">
        <f t="shared" si="82"/>
        <v>387.83269961977186</v>
      </c>
      <c r="H109" s="157">
        <f t="shared" si="82"/>
        <v>437.97709923664127</v>
      </c>
      <c r="I109" s="157">
        <f t="shared" si="82"/>
        <v>489.32038834951459</v>
      </c>
      <c r="J109" s="157">
        <f t="shared" si="82"/>
        <v>572.60049220672681</v>
      </c>
      <c r="K109" s="157">
        <f t="shared" si="82"/>
        <v>299.34210526315792</v>
      </c>
      <c r="L109" s="157">
        <f t="shared" si="82"/>
        <v>585.65022421524657</v>
      </c>
      <c r="M109" s="157">
        <f t="shared" si="82"/>
        <v>188.57536132140399</v>
      </c>
      <c r="N109" s="157">
        <f t="shared" si="82"/>
        <v>143.89067524115757</v>
      </c>
      <c r="O109" s="157">
        <f t="shared" si="82"/>
        <v>230.91423185673892</v>
      </c>
      <c r="P109" s="157">
        <f t="shared" si="82"/>
        <v>218.28103683492498</v>
      </c>
      <c r="Q109" s="157">
        <f t="shared" si="82"/>
        <v>270.24567788899003</v>
      </c>
      <c r="R109" s="157">
        <f t="shared" si="82"/>
        <v>342.78959810874704</v>
      </c>
      <c r="S109" s="71">
        <f t="shared" si="82"/>
        <v>408.51063829787233</v>
      </c>
      <c r="T109" s="71">
        <f t="shared" si="82"/>
        <v>72.485207100591708</v>
      </c>
      <c r="U109" s="71">
        <f t="shared" si="82"/>
        <v>231.00775193798449</v>
      </c>
      <c r="V109" s="71">
        <f t="shared" si="82"/>
        <v>184.93150684931507</v>
      </c>
      <c r="W109" s="71">
        <f t="shared" si="82"/>
        <v>258.27814569536423</v>
      </c>
      <c r="X109" s="71">
        <f t="shared" si="82"/>
        <v>272.05882352941177</v>
      </c>
      <c r="Y109" s="71">
        <f t="shared" si="82"/>
        <v>280.91872791519432</v>
      </c>
      <c r="Z109" s="71">
        <f t="shared" si="82"/>
        <v>899.64994165694281</v>
      </c>
      <c r="AA109" s="71">
        <f t="shared" si="82"/>
        <v>220.54380664652567</v>
      </c>
      <c r="AB109" s="71">
        <f t="shared" si="82"/>
        <v>727.56410256410254</v>
      </c>
      <c r="AC109" s="71">
        <f t="shared" si="82"/>
        <v>-1101.8387553041018</v>
      </c>
      <c r="AD109" s="71">
        <f t="shared" si="82"/>
        <v>124.19974391805377</v>
      </c>
      <c r="AE109" s="71">
        <f t="shared" si="82"/>
        <v>48.064085447263018</v>
      </c>
      <c r="AF109" s="71">
        <f t="shared" si="82"/>
        <v>437.39279588336194</v>
      </c>
      <c r="AG109" s="71">
        <f t="shared" si="82"/>
        <v>181.92627824019024</v>
      </c>
      <c r="AH109" s="71">
        <f t="shared" si="82"/>
        <v>535.97650513950066</v>
      </c>
      <c r="AI109" s="71">
        <f t="shared" si="82"/>
        <v>221.58438576349025</v>
      </c>
      <c r="AJ109" s="71">
        <f t="shared" si="82"/>
        <v>-54.644808743169399</v>
      </c>
      <c r="AK109" s="71">
        <f t="shared" si="82"/>
        <v>284.34504792332268</v>
      </c>
      <c r="AL109" s="71"/>
      <c r="AM109" s="71">
        <f t="shared" si="82"/>
        <v>140.625</v>
      </c>
      <c r="AN109" s="71">
        <f t="shared" si="82"/>
        <v>227.87878787878788</v>
      </c>
      <c r="AO109" s="71">
        <f t="shared" si="82"/>
        <v>703.08123249299717</v>
      </c>
      <c r="AP109" s="71">
        <f t="shared" si="82"/>
        <v>-117.32605729877217</v>
      </c>
      <c r="AQ109" s="71">
        <f t="shared" si="82"/>
        <v>639.40092165898625</v>
      </c>
      <c r="AR109" s="71">
        <f t="shared" si="82"/>
        <v>73.558648111332005</v>
      </c>
      <c r="AS109" s="71">
        <f t="shared" si="82"/>
        <v>245.24714828897336</v>
      </c>
      <c r="AT109" s="71">
        <f t="shared" si="82"/>
        <v>-342.18289085545723</v>
      </c>
      <c r="AU109" s="71">
        <f t="shared" si="82"/>
        <v>251.01763907734059</v>
      </c>
      <c r="AV109" s="71">
        <f t="shared" si="82"/>
        <v>-208.46560846560845</v>
      </c>
      <c r="AW109" s="71">
        <f t="shared" si="82"/>
        <v>115.22633744855968</v>
      </c>
      <c r="AX109" s="71">
        <f t="shared" si="82"/>
        <v>111.62790697674419</v>
      </c>
      <c r="AY109" s="71">
        <f t="shared" si="82"/>
        <v>421.35476463834669</v>
      </c>
      <c r="AZ109" s="71">
        <f t="shared" si="82"/>
        <v>216.7235494880546</v>
      </c>
      <c r="BA109" s="71">
        <f t="shared" si="82"/>
        <v>339.15574963609896</v>
      </c>
      <c r="BB109" s="71">
        <f t="shared" si="82"/>
        <v>81.377151799686999</v>
      </c>
      <c r="BC109" s="71">
        <f t="shared" si="82"/>
        <v>140.65510597302506</v>
      </c>
      <c r="BD109" s="71">
        <f t="shared" si="82"/>
        <v>348.56175972927247</v>
      </c>
      <c r="BE109" s="71">
        <f t="shared" si="82"/>
        <v>269.7594501718213</v>
      </c>
      <c r="BF109" s="71">
        <f t="shared" si="82"/>
        <v>255.51470588235293</v>
      </c>
      <c r="BG109" s="97">
        <f t="shared" si="82"/>
        <v>181.57181571815718</v>
      </c>
      <c r="BH109" s="97">
        <f t="shared" si="82"/>
        <v>813.95348837209303</v>
      </c>
      <c r="BI109" s="97">
        <f t="shared" si="82"/>
        <v>305.23917995444191</v>
      </c>
      <c r="BJ109" s="97">
        <f t="shared" si="82"/>
        <v>157.5</v>
      </c>
      <c r="BK109" s="97">
        <f t="shared" si="82"/>
        <v>-24.390243902439025</v>
      </c>
      <c r="BL109" s="97">
        <f t="shared" si="82"/>
        <v>278.72860635696821</v>
      </c>
      <c r="BM109" s="97">
        <f t="shared" si="82"/>
        <v>188.28451882845187</v>
      </c>
      <c r="BN109" s="97">
        <f t="shared" si="82"/>
        <v>482.97872340425528</v>
      </c>
      <c r="BO109" s="97">
        <f t="shared" si="82"/>
        <v>360.27713625866056</v>
      </c>
      <c r="BP109" s="97">
        <f t="shared" si="82"/>
        <v>360.82474226804123</v>
      </c>
      <c r="BQ109" s="97">
        <f t="shared" si="82"/>
        <v>325.1366120218579</v>
      </c>
      <c r="BR109" s="97">
        <f t="shared" si="82"/>
        <v>-111.48648648648648</v>
      </c>
      <c r="BS109" s="123">
        <f t="shared" si="82"/>
        <v>438.88888888888886</v>
      </c>
      <c r="BT109" s="123">
        <f t="shared" si="82"/>
        <v>379.74683544303798</v>
      </c>
      <c r="BU109" s="123">
        <f t="shared" si="82"/>
        <v>188.40579710144928</v>
      </c>
      <c r="BV109" s="123">
        <f t="shared" si="82"/>
        <v>53.571428571428569</v>
      </c>
      <c r="BW109" s="123">
        <f t="shared" si="82"/>
        <v>25.974025974025977</v>
      </c>
      <c r="BX109" s="123">
        <f t="shared" si="82"/>
        <v>225</v>
      </c>
      <c r="BY109" s="123">
        <f t="shared" si="82"/>
        <v>-125</v>
      </c>
      <c r="BZ109" s="123">
        <f t="shared" si="82"/>
        <v>-53.097345132743364</v>
      </c>
      <c r="CA109" s="123">
        <f t="shared" si="82"/>
        <v>-510.63829787234039</v>
      </c>
      <c r="CB109" s="123">
        <f t="shared" ref="CB109:CC109" si="83">SUM(CB54/CB19)*1000</f>
        <v>108.84353741496598</v>
      </c>
      <c r="CC109" s="123">
        <f t="shared" si="83"/>
        <v>173.70892018779344</v>
      </c>
      <c r="CD109" s="32"/>
      <c r="CE109" s="33">
        <f t="shared" si="81"/>
        <v>182.41883035480069</v>
      </c>
    </row>
    <row r="110" spans="1:83">
      <c r="A110" s="31" t="s">
        <v>252</v>
      </c>
      <c r="B110" s="157">
        <f t="shared" ref="B110:Q110" si="84">SUM(B30*1000/B19)</f>
        <v>1753.0704589528118</v>
      </c>
      <c r="C110" s="157">
        <f t="shared" si="84"/>
        <v>3626.9963936115405</v>
      </c>
      <c r="D110" s="157">
        <f t="shared" si="84"/>
        <v>1878.1636256621541</v>
      </c>
      <c r="E110" s="157">
        <f t="shared" si="84"/>
        <v>1324.4485294117646</v>
      </c>
      <c r="F110" s="157">
        <f t="shared" si="84"/>
        <v>996.1744452945677</v>
      </c>
      <c r="G110" s="157">
        <f t="shared" si="84"/>
        <v>719.58174904942962</v>
      </c>
      <c r="H110" s="157">
        <f t="shared" si="84"/>
        <v>818.70229007633588</v>
      </c>
      <c r="I110" s="157">
        <f t="shared" si="84"/>
        <v>1106.7961165048544</v>
      </c>
      <c r="J110" s="157">
        <f t="shared" si="84"/>
        <v>759.63904840032819</v>
      </c>
      <c r="K110" s="157">
        <f t="shared" si="84"/>
        <v>515.78947368421052</v>
      </c>
      <c r="L110" s="157">
        <f t="shared" si="84"/>
        <v>1089.6860986547085</v>
      </c>
      <c r="M110" s="157">
        <f t="shared" si="84"/>
        <v>699.24294562973159</v>
      </c>
      <c r="N110" s="157">
        <f t="shared" si="84"/>
        <v>884.24437299035367</v>
      </c>
      <c r="O110" s="157">
        <f t="shared" si="84"/>
        <v>825.63619227144204</v>
      </c>
      <c r="P110" s="157">
        <f t="shared" si="84"/>
        <v>915.4160982264666</v>
      </c>
      <c r="Q110" s="157">
        <f t="shared" si="84"/>
        <v>979.98180163785264</v>
      </c>
      <c r="R110" s="157">
        <f t="shared" ref="R110:S110" si="85">SUM(R30*1000/R19)</f>
        <v>469.66115051221436</v>
      </c>
      <c r="S110" s="71">
        <f t="shared" si="85"/>
        <v>468.08510638297872</v>
      </c>
      <c r="T110" s="71">
        <f t="shared" ref="T110:AK110" si="86">SUM(T30*1000/T19)</f>
        <v>625.73964497041425</v>
      </c>
      <c r="U110" s="71">
        <f t="shared" si="86"/>
        <v>596.89922480620157</v>
      </c>
      <c r="V110" s="71">
        <f t="shared" si="86"/>
        <v>835.61643835616439</v>
      </c>
      <c r="W110" s="71">
        <f t="shared" si="86"/>
        <v>937.08609271523176</v>
      </c>
      <c r="X110" s="71">
        <f t="shared" si="86"/>
        <v>843.48739495798316</v>
      </c>
      <c r="Y110" s="71">
        <f t="shared" si="86"/>
        <v>515.90106007067141</v>
      </c>
      <c r="Z110" s="71">
        <f t="shared" si="86"/>
        <v>2507.5845974329054</v>
      </c>
      <c r="AA110" s="71">
        <f t="shared" si="86"/>
        <v>409.36555891238669</v>
      </c>
      <c r="AB110" s="71">
        <f t="shared" si="86"/>
        <v>1073.7179487179487</v>
      </c>
      <c r="AC110" s="71">
        <f t="shared" si="86"/>
        <v>807.63790664780765</v>
      </c>
      <c r="AD110" s="71">
        <f t="shared" si="86"/>
        <v>533.9308578745198</v>
      </c>
      <c r="AE110" s="71">
        <f t="shared" si="86"/>
        <v>758.34445927903869</v>
      </c>
      <c r="AF110" s="71">
        <f t="shared" si="86"/>
        <v>867.92452830188677</v>
      </c>
      <c r="AG110" s="71">
        <f t="shared" si="86"/>
        <v>702.73483947681336</v>
      </c>
      <c r="AH110" s="71">
        <f t="shared" si="86"/>
        <v>872.24669603524228</v>
      </c>
      <c r="AI110" s="71">
        <f t="shared" si="86"/>
        <v>605.0516647531573</v>
      </c>
      <c r="AJ110" s="71">
        <f t="shared" si="86"/>
        <v>460.83788706739529</v>
      </c>
      <c r="AK110" s="71">
        <f t="shared" si="86"/>
        <v>264.11075612353568</v>
      </c>
      <c r="AL110" s="71"/>
      <c r="AM110" s="71">
        <f>SUM(AM30*1000/AM19)</f>
        <v>496.09375</v>
      </c>
      <c r="AN110" s="71">
        <f>SUM(AN30*1000/AN19)</f>
        <v>421.81818181818181</v>
      </c>
      <c r="AO110" s="71">
        <f>SUM(AO30*1000/AO19)</f>
        <v>1186.2745098039215</v>
      </c>
      <c r="AP110" s="71">
        <f>SUM(AP30*1000/AP19)</f>
        <v>1109.1405184174625</v>
      </c>
      <c r="AQ110" s="71">
        <f>SUM(AQ30*1000/AQ19)</f>
        <v>1117.5115207373271</v>
      </c>
      <c r="AR110" s="71">
        <f t="shared" ref="AR110:AS110" si="87">SUM(AR30*1000/AR19)</f>
        <v>508.94632206759445</v>
      </c>
      <c r="AS110" s="71">
        <f t="shared" si="87"/>
        <v>484.79087452471481</v>
      </c>
      <c r="AT110" s="71">
        <f t="shared" ref="AT110:CC110" si="88">SUM(AT30*1000/AT19)</f>
        <v>753.68731563421829</v>
      </c>
      <c r="AU110" s="71">
        <f t="shared" si="88"/>
        <v>1648.5753052917232</v>
      </c>
      <c r="AV110" s="71">
        <f t="shared" si="88"/>
        <v>1326.984126984127</v>
      </c>
      <c r="AW110" s="71">
        <f t="shared" si="88"/>
        <v>566.52949245541834</v>
      </c>
      <c r="AX110" s="71">
        <f t="shared" si="88"/>
        <v>755.03875968992247</v>
      </c>
      <c r="AY110" s="71">
        <f t="shared" si="88"/>
        <v>768.08266360505172</v>
      </c>
      <c r="AZ110" s="71">
        <f t="shared" si="88"/>
        <v>761.09215017064844</v>
      </c>
      <c r="BA110" s="71">
        <f t="shared" si="88"/>
        <v>1787.4818049490539</v>
      </c>
      <c r="BB110" s="71">
        <f t="shared" si="88"/>
        <v>513.30203442879497</v>
      </c>
      <c r="BC110" s="71">
        <f t="shared" si="88"/>
        <v>379.57610789980731</v>
      </c>
      <c r="BD110" s="71">
        <f t="shared" si="88"/>
        <v>631.13367174280881</v>
      </c>
      <c r="BE110" s="71">
        <f t="shared" si="88"/>
        <v>328.17869415807559</v>
      </c>
      <c r="BF110" s="71">
        <f t="shared" si="88"/>
        <v>533.08823529411768</v>
      </c>
      <c r="BG110" s="97">
        <f t="shared" si="88"/>
        <v>593.4959349593496</v>
      </c>
      <c r="BH110" s="97">
        <f t="shared" si="88"/>
        <v>308.13953488372096</v>
      </c>
      <c r="BI110" s="97">
        <f t="shared" si="88"/>
        <v>384.96583143507974</v>
      </c>
      <c r="BJ110" s="97">
        <f t="shared" si="88"/>
        <v>257.5</v>
      </c>
      <c r="BK110" s="97">
        <f t="shared" si="88"/>
        <v>253.65853658536585</v>
      </c>
      <c r="BL110" s="97">
        <f t="shared" si="88"/>
        <v>410.75794621026893</v>
      </c>
      <c r="BM110" s="97">
        <f t="shared" si="88"/>
        <v>359.83263598326357</v>
      </c>
      <c r="BN110" s="97">
        <f t="shared" si="88"/>
        <v>293.61702127659572</v>
      </c>
      <c r="BO110" s="97">
        <f t="shared" si="88"/>
        <v>399.53810623556581</v>
      </c>
      <c r="BP110" s="97">
        <f t="shared" si="88"/>
        <v>414.94845360824741</v>
      </c>
      <c r="BQ110" s="97">
        <f t="shared" si="88"/>
        <v>565.57377049180332</v>
      </c>
      <c r="BR110" s="97">
        <f t="shared" si="88"/>
        <v>381.75675675675677</v>
      </c>
      <c r="BS110" s="123">
        <f t="shared" si="88"/>
        <v>416.66666666666669</v>
      </c>
      <c r="BT110" s="123">
        <f t="shared" si="88"/>
        <v>215.18987341772151</v>
      </c>
      <c r="BU110" s="123">
        <f t="shared" si="88"/>
        <v>144.92753623188406</v>
      </c>
      <c r="BV110" s="123">
        <f t="shared" si="88"/>
        <v>178.57142857142858</v>
      </c>
      <c r="BW110" s="123">
        <f t="shared" si="88"/>
        <v>194.80519480519482</v>
      </c>
      <c r="BX110" s="123">
        <f t="shared" si="88"/>
        <v>175</v>
      </c>
      <c r="BY110" s="123">
        <f t="shared" si="88"/>
        <v>250</v>
      </c>
      <c r="BZ110" s="123">
        <f t="shared" si="88"/>
        <v>212.38938053097345</v>
      </c>
      <c r="CA110" s="123">
        <f t="shared" si="88"/>
        <v>106.38297872340425</v>
      </c>
      <c r="CB110" s="123">
        <f t="shared" si="88"/>
        <v>244.89795918367346</v>
      </c>
      <c r="CC110" s="123">
        <f t="shared" si="88"/>
        <v>356.80751173708921</v>
      </c>
      <c r="CD110" s="32"/>
      <c r="CE110" s="33">
        <f t="shared" si="81"/>
        <v>621.00133708991029</v>
      </c>
    </row>
    <row r="111" spans="1:83">
      <c r="A111" s="31" t="s">
        <v>253</v>
      </c>
      <c r="B111" s="157">
        <f t="shared" ref="B111:Q111" si="89">SUM(B23*1000/B19)</f>
        <v>692.30769230769226</v>
      </c>
      <c r="C111" s="157">
        <f t="shared" si="89"/>
        <v>750.64399793920654</v>
      </c>
      <c r="D111" s="157">
        <f t="shared" si="89"/>
        <v>1043.5550323719835</v>
      </c>
      <c r="E111" s="157">
        <f t="shared" si="89"/>
        <v>460.47794117647061</v>
      </c>
      <c r="F111" s="157">
        <f t="shared" si="89"/>
        <v>685.5394032134659</v>
      </c>
      <c r="G111" s="157">
        <f t="shared" si="89"/>
        <v>500.95057034220531</v>
      </c>
      <c r="H111" s="157">
        <f t="shared" si="89"/>
        <v>1722.3282442748091</v>
      </c>
      <c r="I111" s="157">
        <f t="shared" si="89"/>
        <v>732.03883495145635</v>
      </c>
      <c r="J111" s="157">
        <f t="shared" si="89"/>
        <v>683.34700574241185</v>
      </c>
      <c r="K111" s="157">
        <f t="shared" si="89"/>
        <v>280.92105263157896</v>
      </c>
      <c r="L111" s="157">
        <f t="shared" si="89"/>
        <v>747.08520179372192</v>
      </c>
      <c r="M111" s="157">
        <f t="shared" si="89"/>
        <v>344.11562284927737</v>
      </c>
      <c r="N111" s="157">
        <f t="shared" si="89"/>
        <v>610.93247588424435</v>
      </c>
      <c r="O111" s="157">
        <f t="shared" si="89"/>
        <v>1987.7474081055607</v>
      </c>
      <c r="P111" s="157">
        <f t="shared" si="89"/>
        <v>880.62755798090041</v>
      </c>
      <c r="Q111" s="157">
        <f t="shared" si="89"/>
        <v>296.63330300272975</v>
      </c>
      <c r="R111" s="157">
        <f t="shared" ref="R111:S111" si="90">SUM(R23*1000/R19)</f>
        <v>436.56422379826637</v>
      </c>
      <c r="S111" s="71">
        <f t="shared" si="90"/>
        <v>367.3758865248227</v>
      </c>
      <c r="T111" s="71">
        <f t="shared" ref="T111:AK111" si="91">SUM(T23*1000/T19)</f>
        <v>170.11834319526628</v>
      </c>
      <c r="U111" s="71">
        <f t="shared" si="91"/>
        <v>815.50387596899225</v>
      </c>
      <c r="V111" s="71">
        <f t="shared" si="91"/>
        <v>504.10958904109589</v>
      </c>
      <c r="W111" s="71">
        <f t="shared" si="91"/>
        <v>392.93598233995584</v>
      </c>
      <c r="X111" s="71">
        <f t="shared" si="91"/>
        <v>420.16806722689074</v>
      </c>
      <c r="Y111" s="71">
        <f t="shared" si="91"/>
        <v>224.38162544169612</v>
      </c>
      <c r="Z111" s="71">
        <f t="shared" si="91"/>
        <v>569.42823803967326</v>
      </c>
      <c r="AA111" s="71">
        <f t="shared" si="91"/>
        <v>287.00906344410873</v>
      </c>
      <c r="AB111" s="71">
        <f t="shared" si="91"/>
        <v>559.29487179487182</v>
      </c>
      <c r="AC111" s="71">
        <f t="shared" si="91"/>
        <v>879.77369165487983</v>
      </c>
      <c r="AD111" s="71">
        <f t="shared" si="91"/>
        <v>1021.7669654289373</v>
      </c>
      <c r="AE111" s="71">
        <f t="shared" si="91"/>
        <v>979.97329773030708</v>
      </c>
      <c r="AF111" s="71">
        <f t="shared" si="91"/>
        <v>953.68782161234992</v>
      </c>
      <c r="AG111" s="71">
        <f t="shared" si="91"/>
        <v>448.27586206896552</v>
      </c>
      <c r="AH111" s="71">
        <f t="shared" si="91"/>
        <v>73.421439060205586</v>
      </c>
      <c r="AI111" s="71">
        <f t="shared" si="91"/>
        <v>431.68771526980481</v>
      </c>
      <c r="AJ111" s="71">
        <f t="shared" si="91"/>
        <v>131.14754098360655</v>
      </c>
      <c r="AK111" s="71">
        <f t="shared" si="91"/>
        <v>357.82747603833866</v>
      </c>
      <c r="AL111" s="71"/>
      <c r="AM111" s="71">
        <f>SUM(AM23*1000/AM19)</f>
        <v>509.765625</v>
      </c>
      <c r="AN111" s="71">
        <f>SUM(AN23*1000/AN19)</f>
        <v>430.30303030303031</v>
      </c>
      <c r="AO111" s="71">
        <f>SUM(AO23*1000/AO19)</f>
        <v>687.67507002801119</v>
      </c>
      <c r="AP111" s="71">
        <f>SUM(AP23*1000/AP19)</f>
        <v>1215.5525238744883</v>
      </c>
      <c r="AQ111" s="71">
        <f>SUM(AQ23*1000/AQ19)</f>
        <v>1603.6866359447004</v>
      </c>
      <c r="AR111" s="71">
        <f t="shared" ref="AR111:AS111" si="92">SUM(AR23*1000/AR19)</f>
        <v>200.7952286282306</v>
      </c>
      <c r="AS111" s="71">
        <f t="shared" si="92"/>
        <v>114.06844106463879</v>
      </c>
      <c r="AT111" s="71">
        <f t="shared" ref="AT111:CC111" si="93">SUM(AT23*1000/AT19)</f>
        <v>423.30383480825958</v>
      </c>
      <c r="AU111" s="71">
        <f t="shared" si="93"/>
        <v>1099.0502035278155</v>
      </c>
      <c r="AV111" s="71">
        <f t="shared" si="93"/>
        <v>1206.3492063492063</v>
      </c>
      <c r="AW111" s="71">
        <f t="shared" si="93"/>
        <v>341.56378600823047</v>
      </c>
      <c r="AX111" s="71">
        <f t="shared" si="93"/>
        <v>665.11627906976742</v>
      </c>
      <c r="AY111" s="71">
        <f t="shared" si="93"/>
        <v>210.10332950631459</v>
      </c>
      <c r="AZ111" s="71">
        <f t="shared" si="93"/>
        <v>302.04778156996588</v>
      </c>
      <c r="BA111" s="71">
        <f t="shared" si="93"/>
        <v>0</v>
      </c>
      <c r="BB111" s="71">
        <f t="shared" si="93"/>
        <v>514.86697965571204</v>
      </c>
      <c r="BC111" s="71">
        <f t="shared" si="93"/>
        <v>387.28323699421964</v>
      </c>
      <c r="BD111" s="71">
        <f t="shared" si="93"/>
        <v>573.60406091370555</v>
      </c>
      <c r="BE111" s="71">
        <f t="shared" si="93"/>
        <v>261.16838487972507</v>
      </c>
      <c r="BF111" s="71">
        <f t="shared" si="93"/>
        <v>395.22058823529414</v>
      </c>
      <c r="BG111" s="97">
        <f t="shared" si="93"/>
        <v>403.79403794037938</v>
      </c>
      <c r="BH111" s="97">
        <f t="shared" si="93"/>
        <v>790.69767441860461</v>
      </c>
      <c r="BI111" s="97">
        <f t="shared" si="93"/>
        <v>448.74715261959</v>
      </c>
      <c r="BJ111" s="97">
        <f t="shared" si="93"/>
        <v>330</v>
      </c>
      <c r="BK111" s="97">
        <f t="shared" si="93"/>
        <v>326.82926829268291</v>
      </c>
      <c r="BL111" s="97">
        <f t="shared" si="93"/>
        <v>146.69926650366747</v>
      </c>
      <c r="BM111" s="97">
        <f t="shared" si="93"/>
        <v>196.65271966527197</v>
      </c>
      <c r="BN111" s="97">
        <f t="shared" si="93"/>
        <v>244.68085106382978</v>
      </c>
      <c r="BO111" s="97">
        <f t="shared" si="93"/>
        <v>408.7759815242494</v>
      </c>
      <c r="BP111" s="97">
        <f t="shared" si="93"/>
        <v>327.31958762886597</v>
      </c>
      <c r="BQ111" s="97">
        <f t="shared" si="93"/>
        <v>387.97814207650271</v>
      </c>
      <c r="BR111" s="97">
        <f t="shared" si="93"/>
        <v>581.08108108108104</v>
      </c>
      <c r="BS111" s="123">
        <f t="shared" si="93"/>
        <v>877.77777777777783</v>
      </c>
      <c r="BT111" s="123">
        <f t="shared" si="93"/>
        <v>367.08860759493672</v>
      </c>
      <c r="BU111" s="123">
        <f t="shared" si="93"/>
        <v>333.33333333333331</v>
      </c>
      <c r="BV111" s="123">
        <f t="shared" si="93"/>
        <v>0</v>
      </c>
      <c r="BW111" s="123">
        <f t="shared" si="93"/>
        <v>441.55844155844159</v>
      </c>
      <c r="BX111" s="123">
        <f t="shared" si="93"/>
        <v>950</v>
      </c>
      <c r="BY111" s="123">
        <f t="shared" si="93"/>
        <v>927.08333333333337</v>
      </c>
      <c r="BZ111" s="123">
        <f t="shared" si="93"/>
        <v>194.69026548672565</v>
      </c>
      <c r="CA111" s="123">
        <f t="shared" si="93"/>
        <v>297.87234042553189</v>
      </c>
      <c r="CB111" s="123">
        <f t="shared" si="93"/>
        <v>469.38775510204084</v>
      </c>
      <c r="CC111" s="123">
        <f t="shared" si="93"/>
        <v>286.38497652582157</v>
      </c>
      <c r="CD111" s="32"/>
      <c r="CE111" s="33">
        <f t="shared" si="81"/>
        <v>425.0416742826136</v>
      </c>
    </row>
    <row r="112" spans="1:83">
      <c r="A112" s="31" t="s">
        <v>254</v>
      </c>
      <c r="B112" s="158">
        <f t="shared" ref="B112:Q112" si="94">SUM(B27*1000/B19)</f>
        <v>218.48739495798318</v>
      </c>
      <c r="C112" s="158">
        <f t="shared" si="94"/>
        <v>349.3044822256569</v>
      </c>
      <c r="D112" s="158">
        <f t="shared" si="94"/>
        <v>225.42672160094173</v>
      </c>
      <c r="E112" s="158">
        <f t="shared" si="94"/>
        <v>464.15441176470586</v>
      </c>
      <c r="F112" s="158">
        <f t="shared" si="94"/>
        <v>363.42769701606733</v>
      </c>
      <c r="G112" s="158">
        <f t="shared" si="94"/>
        <v>194.86692015209127</v>
      </c>
      <c r="H112" s="158">
        <f t="shared" si="94"/>
        <v>191.79389312977099</v>
      </c>
      <c r="I112" s="158">
        <f t="shared" si="94"/>
        <v>1165.0485436893205</v>
      </c>
      <c r="J112" s="158">
        <f t="shared" si="94"/>
        <v>557.83429040196881</v>
      </c>
      <c r="K112" s="158">
        <f t="shared" si="94"/>
        <v>322.36842105263156</v>
      </c>
      <c r="L112" s="158">
        <f t="shared" si="94"/>
        <v>617.93721973094171</v>
      </c>
      <c r="M112" s="158">
        <f t="shared" si="94"/>
        <v>211.97522367515487</v>
      </c>
      <c r="N112" s="158">
        <f t="shared" si="94"/>
        <v>331.18971061093248</v>
      </c>
      <c r="O112" s="158">
        <f t="shared" si="94"/>
        <v>144.20358152686146</v>
      </c>
      <c r="P112" s="158">
        <f t="shared" si="94"/>
        <v>442.70122783083218</v>
      </c>
      <c r="Q112" s="158">
        <f t="shared" si="94"/>
        <v>547.77070063694271</v>
      </c>
      <c r="R112" s="158">
        <f t="shared" ref="R112:S112" si="95">SUM(R27*1000/R19)</f>
        <v>33.096926713947994</v>
      </c>
      <c r="S112" s="72">
        <f t="shared" si="95"/>
        <v>448.22695035460993</v>
      </c>
      <c r="T112" s="72">
        <f t="shared" ref="T112:AK112" si="96">SUM(T27*1000/T19)</f>
        <v>440.82840236686388</v>
      </c>
      <c r="U112" s="72">
        <f t="shared" si="96"/>
        <v>1640.3100775193798</v>
      </c>
      <c r="V112" s="72">
        <f t="shared" si="96"/>
        <v>416.43835616438355</v>
      </c>
      <c r="W112" s="72">
        <f t="shared" si="96"/>
        <v>441.50110375275938</v>
      </c>
      <c r="X112" s="72">
        <f t="shared" si="96"/>
        <v>276.26050420168065</v>
      </c>
      <c r="Y112" s="72">
        <f t="shared" si="96"/>
        <v>545.93639575971736</v>
      </c>
      <c r="Z112" s="72">
        <f t="shared" si="96"/>
        <v>775.96266044340723</v>
      </c>
      <c r="AA112" s="72">
        <f t="shared" si="96"/>
        <v>493.95770392749245</v>
      </c>
      <c r="AB112" s="72">
        <f t="shared" si="96"/>
        <v>918.26923076923072</v>
      </c>
      <c r="AC112" s="72">
        <f t="shared" si="96"/>
        <v>357.85007072135784</v>
      </c>
      <c r="AD112" s="72">
        <f t="shared" si="96"/>
        <v>0</v>
      </c>
      <c r="AE112" s="72">
        <f t="shared" si="96"/>
        <v>444.5927903871829</v>
      </c>
      <c r="AF112" s="72">
        <f t="shared" si="96"/>
        <v>0</v>
      </c>
      <c r="AG112" s="72">
        <f t="shared" si="96"/>
        <v>470.86801426872768</v>
      </c>
      <c r="AH112" s="72">
        <f t="shared" si="96"/>
        <v>414.0969162995595</v>
      </c>
      <c r="AI112" s="72">
        <f t="shared" si="96"/>
        <v>253.73134328358208</v>
      </c>
      <c r="AJ112" s="72">
        <f t="shared" si="96"/>
        <v>699.45355191256829</v>
      </c>
      <c r="AK112" s="72">
        <f t="shared" si="96"/>
        <v>134.18530351437698</v>
      </c>
      <c r="AL112" s="72"/>
      <c r="AM112" s="72">
        <f>SUM(AM27*1000/AM19)</f>
        <v>300.78125</v>
      </c>
      <c r="AN112" s="72">
        <f>SUM(AN27*1000/AN19)</f>
        <v>167.27272727272728</v>
      </c>
      <c r="AO112" s="72">
        <f>SUM(AO27*1000/AO19)</f>
        <v>508.40336134453781</v>
      </c>
      <c r="AP112" s="72">
        <f>SUM(AP27*1000/AP19)</f>
        <v>222.3738062755798</v>
      </c>
      <c r="AQ112" s="72">
        <f>SUM(AQ27*1000/AQ19)</f>
        <v>975.80645161290317</v>
      </c>
      <c r="AR112" s="72">
        <f t="shared" ref="AR112:AS112" si="97">SUM(AR27*1000/AR19)</f>
        <v>278.33001988071572</v>
      </c>
      <c r="AS112" s="72">
        <f t="shared" si="97"/>
        <v>347.90874524714826</v>
      </c>
      <c r="AT112" s="72">
        <f t="shared" ref="AT112:CC112" si="98">SUM(AT27*1000/AT19)</f>
        <v>190.26548672566372</v>
      </c>
      <c r="AU112" s="72">
        <f t="shared" si="98"/>
        <v>956.58073270013574</v>
      </c>
      <c r="AV112" s="72">
        <f t="shared" si="98"/>
        <v>554.49735449735454</v>
      </c>
      <c r="AW112" s="72">
        <f t="shared" si="98"/>
        <v>397.80521262002742</v>
      </c>
      <c r="AX112" s="72">
        <f t="shared" si="98"/>
        <v>241.86046511627907</v>
      </c>
      <c r="AY112" s="72">
        <f t="shared" si="98"/>
        <v>524.6842709529277</v>
      </c>
      <c r="AZ112" s="72">
        <f t="shared" si="98"/>
        <v>616.04095563139936</v>
      </c>
      <c r="BA112" s="72">
        <f t="shared" si="98"/>
        <v>0</v>
      </c>
      <c r="BB112" s="72">
        <f t="shared" si="98"/>
        <v>555.55555555555554</v>
      </c>
      <c r="BC112" s="72">
        <f t="shared" si="98"/>
        <v>360.30828516377647</v>
      </c>
      <c r="BD112" s="72">
        <f t="shared" si="98"/>
        <v>695.43147208121832</v>
      </c>
      <c r="BE112" s="72">
        <f t="shared" si="98"/>
        <v>355.67010309278351</v>
      </c>
      <c r="BF112" s="72">
        <f t="shared" si="98"/>
        <v>636.02941176470586</v>
      </c>
      <c r="BG112" s="98">
        <f t="shared" si="98"/>
        <v>360.43360433604335</v>
      </c>
      <c r="BH112" s="98">
        <f t="shared" si="98"/>
        <v>261.62790697674421</v>
      </c>
      <c r="BI112" s="98">
        <f t="shared" si="98"/>
        <v>605.92255125284737</v>
      </c>
      <c r="BJ112" s="98">
        <f t="shared" si="98"/>
        <v>190</v>
      </c>
      <c r="BK112" s="98">
        <f t="shared" si="98"/>
        <v>217.07317073170731</v>
      </c>
      <c r="BL112" s="98">
        <f t="shared" si="98"/>
        <v>305.62347188264062</v>
      </c>
      <c r="BM112" s="98">
        <f t="shared" si="98"/>
        <v>347.28033472803349</v>
      </c>
      <c r="BN112" s="98">
        <f t="shared" si="98"/>
        <v>568.08510638297878</v>
      </c>
      <c r="BO112" s="98">
        <f t="shared" si="98"/>
        <v>570.43879907621249</v>
      </c>
      <c r="BP112" s="98">
        <f t="shared" si="98"/>
        <v>574.74226804123714</v>
      </c>
      <c r="BQ112" s="98">
        <f t="shared" si="98"/>
        <v>704.91803278688519</v>
      </c>
      <c r="BR112" s="98">
        <f t="shared" si="98"/>
        <v>168.91891891891891</v>
      </c>
      <c r="BS112" s="124">
        <f t="shared" si="98"/>
        <v>1588.8888888888889</v>
      </c>
      <c r="BT112" s="124">
        <f t="shared" si="98"/>
        <v>189.87341772151899</v>
      </c>
      <c r="BU112" s="124">
        <f t="shared" si="98"/>
        <v>173.91304347826087</v>
      </c>
      <c r="BV112" s="124">
        <f t="shared" si="98"/>
        <v>53.571428571428569</v>
      </c>
      <c r="BW112" s="124">
        <f t="shared" si="98"/>
        <v>233.76623376623377</v>
      </c>
      <c r="BX112" s="124">
        <f t="shared" si="98"/>
        <v>125</v>
      </c>
      <c r="BY112" s="124">
        <f t="shared" si="98"/>
        <v>343.75</v>
      </c>
      <c r="BZ112" s="124">
        <f t="shared" si="98"/>
        <v>460.17699115044246</v>
      </c>
      <c r="CA112" s="124">
        <f t="shared" si="98"/>
        <v>148.93617021276594</v>
      </c>
      <c r="CB112" s="124">
        <f t="shared" si="98"/>
        <v>843.53741496598639</v>
      </c>
      <c r="CC112" s="124">
        <f t="shared" si="98"/>
        <v>511.73708920187795</v>
      </c>
      <c r="CD112" s="32"/>
      <c r="CE112" s="33">
        <f t="shared" si="81"/>
        <v>295.09010246271663</v>
      </c>
    </row>
    <row r="113" spans="1:83">
      <c r="A113" s="31" t="s">
        <v>255</v>
      </c>
      <c r="B113" s="158">
        <f t="shared" ref="B113:Q113" si="99">SUM(B43*1000/B19)</f>
        <v>992.24305106658051</v>
      </c>
      <c r="C113" s="158">
        <f t="shared" si="99"/>
        <v>590.93250901597116</v>
      </c>
      <c r="D113" s="158">
        <f t="shared" si="99"/>
        <v>383.75515008828722</v>
      </c>
      <c r="E113" s="158">
        <f t="shared" si="99"/>
        <v>399.81617647058823</v>
      </c>
      <c r="F113" s="158">
        <f t="shared" si="99"/>
        <v>365.72302983932673</v>
      </c>
      <c r="G113" s="158">
        <f t="shared" si="99"/>
        <v>171.10266159695817</v>
      </c>
      <c r="H113" s="158">
        <f t="shared" si="99"/>
        <v>182.25190839694656</v>
      </c>
      <c r="I113" s="158">
        <f t="shared" si="99"/>
        <v>259.22330097087377</v>
      </c>
      <c r="J113" s="158">
        <f t="shared" si="99"/>
        <v>181.29614438063987</v>
      </c>
      <c r="K113" s="158">
        <f t="shared" si="99"/>
        <v>219.07894736842104</v>
      </c>
      <c r="L113" s="158">
        <f t="shared" si="99"/>
        <v>233.18385650224215</v>
      </c>
      <c r="M113" s="158">
        <f t="shared" si="99"/>
        <v>379.21541637990367</v>
      </c>
      <c r="N113" s="158">
        <f t="shared" si="99"/>
        <v>315.11254019292602</v>
      </c>
      <c r="O113" s="158">
        <f t="shared" si="99"/>
        <v>344.01508011310085</v>
      </c>
      <c r="P113" s="158">
        <f t="shared" si="99"/>
        <v>210.77762619372442</v>
      </c>
      <c r="Q113" s="158">
        <f t="shared" si="99"/>
        <v>219.29026387625115</v>
      </c>
      <c r="R113" s="158">
        <f t="shared" ref="R113:S113" si="100">SUM(R43*1000/R19)</f>
        <v>377.46256895193068</v>
      </c>
      <c r="S113" s="72">
        <f t="shared" si="100"/>
        <v>242.55319148936169</v>
      </c>
      <c r="T113" s="72">
        <f t="shared" ref="T113:AK113" si="101">SUM(T43*1000/T19)</f>
        <v>147.92899408284023</v>
      </c>
      <c r="U113" s="72">
        <f t="shared" si="101"/>
        <v>581.39534883720933</v>
      </c>
      <c r="V113" s="72">
        <f t="shared" si="101"/>
        <v>143.83561643835617</v>
      </c>
      <c r="W113" s="72">
        <f t="shared" si="101"/>
        <v>494.48123620309053</v>
      </c>
      <c r="X113" s="72">
        <f t="shared" si="101"/>
        <v>215.33613445378151</v>
      </c>
      <c r="Y113" s="72">
        <f t="shared" si="101"/>
        <v>540.63604240282689</v>
      </c>
      <c r="Z113" s="72">
        <f t="shared" si="101"/>
        <v>716.45274212368724</v>
      </c>
      <c r="AA113" s="72">
        <f t="shared" si="101"/>
        <v>138.97280966767372</v>
      </c>
      <c r="AB113" s="72">
        <f t="shared" si="101"/>
        <v>416.66666666666669</v>
      </c>
      <c r="AC113" s="72">
        <f t="shared" si="101"/>
        <v>155.58698727015559</v>
      </c>
      <c r="AD113" s="72">
        <f t="shared" si="101"/>
        <v>211.26760563380282</v>
      </c>
      <c r="AE113" s="72">
        <f t="shared" si="101"/>
        <v>255.00667556742323</v>
      </c>
      <c r="AF113" s="72">
        <f t="shared" si="101"/>
        <v>238.42195540308748</v>
      </c>
      <c r="AG113" s="72">
        <f t="shared" si="101"/>
        <v>537.45541022592147</v>
      </c>
      <c r="AH113" s="72">
        <f t="shared" si="101"/>
        <v>252.56975036710719</v>
      </c>
      <c r="AI113" s="72">
        <f t="shared" si="101"/>
        <v>182.54879448909298</v>
      </c>
      <c r="AJ113" s="72">
        <f t="shared" si="101"/>
        <v>628.41530054644807</v>
      </c>
      <c r="AK113" s="72">
        <f t="shared" si="101"/>
        <v>471.77848775292864</v>
      </c>
      <c r="AL113" s="72"/>
      <c r="AM113" s="72">
        <f>SUM(AM43*1000/AM19)</f>
        <v>333.984375</v>
      </c>
      <c r="AN113" s="72">
        <f>SUM(AN43*1000/AN19)</f>
        <v>140.60606060606059</v>
      </c>
      <c r="AO113" s="72">
        <f>SUM(AO43*1000/AO19)</f>
        <v>364.14565826330534</v>
      </c>
      <c r="AP113" s="72">
        <f>SUM(AP43*1000/AP19)</f>
        <v>203.27421555252388</v>
      </c>
      <c r="AQ113" s="72">
        <f>SUM(AQ43*1000/AQ19)</f>
        <v>433.17972350230417</v>
      </c>
      <c r="AR113" s="72">
        <f t="shared" ref="AR113:AS113" si="102">SUM(AR43*1000/AR19)</f>
        <v>353.87673956262427</v>
      </c>
      <c r="AS113" s="72">
        <f t="shared" si="102"/>
        <v>211.02661596958174</v>
      </c>
      <c r="AT113" s="72">
        <f t="shared" ref="AT113:CC113" si="103">SUM(AT43*1000/AT19)</f>
        <v>227.1386430678466</v>
      </c>
      <c r="AU113" s="72">
        <f t="shared" si="103"/>
        <v>664.85753052917232</v>
      </c>
      <c r="AV113" s="72">
        <f t="shared" si="103"/>
        <v>369.31216931216932</v>
      </c>
      <c r="AW113" s="72">
        <f t="shared" si="103"/>
        <v>283.95061728395063</v>
      </c>
      <c r="AX113" s="72">
        <f t="shared" si="103"/>
        <v>387.59689922480618</v>
      </c>
      <c r="AY113" s="72">
        <f t="shared" si="103"/>
        <v>543.0539609644087</v>
      </c>
      <c r="AZ113" s="72">
        <f t="shared" si="103"/>
        <v>317.4061433447099</v>
      </c>
      <c r="BA113" s="72">
        <f t="shared" si="103"/>
        <v>0</v>
      </c>
      <c r="BB113" s="72">
        <f t="shared" si="103"/>
        <v>453.83411580594679</v>
      </c>
      <c r="BC113" s="72">
        <f t="shared" si="103"/>
        <v>206.16570327552986</v>
      </c>
      <c r="BD113" s="72">
        <f t="shared" si="103"/>
        <v>209.81387478849408</v>
      </c>
      <c r="BE113" s="72">
        <f t="shared" si="103"/>
        <v>118.55670103092784</v>
      </c>
      <c r="BF113" s="72">
        <f t="shared" si="103"/>
        <v>402.5735294117647</v>
      </c>
      <c r="BG113" s="98">
        <f t="shared" si="103"/>
        <v>271.00271002710025</v>
      </c>
      <c r="BH113" s="98">
        <f t="shared" si="103"/>
        <v>93.023255813953483</v>
      </c>
      <c r="BI113" s="98">
        <f t="shared" si="103"/>
        <v>209.56719817767654</v>
      </c>
      <c r="BJ113" s="98">
        <f t="shared" si="103"/>
        <v>175</v>
      </c>
      <c r="BK113" s="98">
        <f t="shared" si="103"/>
        <v>209.7560975609756</v>
      </c>
      <c r="BL113" s="98">
        <f t="shared" si="103"/>
        <v>0</v>
      </c>
      <c r="BM113" s="98">
        <f t="shared" si="103"/>
        <v>165.27196652719664</v>
      </c>
      <c r="BN113" s="98">
        <f t="shared" si="103"/>
        <v>306.38297872340428</v>
      </c>
      <c r="BO113" s="98">
        <f t="shared" si="103"/>
        <v>228.63741339491918</v>
      </c>
      <c r="BP113" s="98">
        <f t="shared" si="103"/>
        <v>141.75257731958763</v>
      </c>
      <c r="BQ113" s="98">
        <f t="shared" si="103"/>
        <v>207.65027322404373</v>
      </c>
      <c r="BR113" s="98">
        <f t="shared" si="103"/>
        <v>300.67567567567568</v>
      </c>
      <c r="BS113" s="124">
        <f t="shared" si="103"/>
        <v>361.11111111111109</v>
      </c>
      <c r="BT113" s="124">
        <f t="shared" si="103"/>
        <v>50.632911392405063</v>
      </c>
      <c r="BU113" s="124">
        <f t="shared" si="103"/>
        <v>188.40579710144928</v>
      </c>
      <c r="BV113" s="124">
        <f t="shared" si="103"/>
        <v>89.285714285714292</v>
      </c>
      <c r="BW113" s="124">
        <f t="shared" si="103"/>
        <v>428.57142857142856</v>
      </c>
      <c r="BX113" s="124">
        <f t="shared" si="103"/>
        <v>225</v>
      </c>
      <c r="BY113" s="124">
        <f t="shared" si="103"/>
        <v>854.16666666666663</v>
      </c>
      <c r="BZ113" s="124">
        <f t="shared" si="103"/>
        <v>398.23008849557522</v>
      </c>
      <c r="CA113" s="124">
        <f t="shared" si="103"/>
        <v>0</v>
      </c>
      <c r="CB113" s="124">
        <f t="shared" si="103"/>
        <v>353.74149659863946</v>
      </c>
      <c r="CC113" s="124">
        <f t="shared" si="103"/>
        <v>342.72300469483571</v>
      </c>
      <c r="CD113" s="32"/>
      <c r="CE113" s="33">
        <f t="shared" si="81"/>
        <v>232.82701801634587</v>
      </c>
    </row>
    <row r="114" spans="1:83">
      <c r="A114" s="31" t="s">
        <v>256</v>
      </c>
      <c r="B114" s="153">
        <f t="shared" ref="B114:Q114" si="104">SUM(B86/B38)</f>
        <v>0.51556708673091178</v>
      </c>
      <c r="C114" s="153">
        <f t="shared" si="104"/>
        <v>0.27435897435897438</v>
      </c>
      <c r="D114" s="153">
        <f t="shared" si="104"/>
        <v>0.39312375144569445</v>
      </c>
      <c r="E114" s="153">
        <f t="shared" si="104"/>
        <v>0.28260869565217389</v>
      </c>
      <c r="F114" s="153">
        <f t="shared" si="104"/>
        <v>0.38027725267800883</v>
      </c>
      <c r="G114" s="153">
        <f t="shared" si="104"/>
        <v>0.37718277066356226</v>
      </c>
      <c r="H114" s="153">
        <f t="shared" si="104"/>
        <v>0.42529335071707952</v>
      </c>
      <c r="I114" s="153">
        <f t="shared" si="104"/>
        <v>0.39332632685233843</v>
      </c>
      <c r="J114" s="153">
        <f t="shared" si="104"/>
        <v>0.26873977086743045</v>
      </c>
      <c r="K114" s="153">
        <f t="shared" si="104"/>
        <v>0.34748657881893608</v>
      </c>
      <c r="L114" s="153">
        <f t="shared" si="104"/>
        <v>0.39679865206402698</v>
      </c>
      <c r="M114" s="153">
        <f t="shared" si="104"/>
        <v>0</v>
      </c>
      <c r="N114" s="153">
        <f t="shared" si="104"/>
        <v>0.43518518518518517</v>
      </c>
      <c r="O114" s="153">
        <f t="shared" si="104"/>
        <v>0.41886619233417488</v>
      </c>
      <c r="P114" s="153">
        <f t="shared" si="104"/>
        <v>0.3523702031602709</v>
      </c>
      <c r="Q114" s="153">
        <f t="shared" si="104"/>
        <v>0.40363186132893109</v>
      </c>
      <c r="R114" s="153">
        <f t="shared" ref="R114:S114" si="105">SUM(R86/R38)</f>
        <v>0</v>
      </c>
      <c r="S114" s="64">
        <f t="shared" si="105"/>
        <v>0.28075916230366493</v>
      </c>
      <c r="T114" s="64">
        <f t="shared" ref="T114:AK114" si="106">SUM(T86/T38)</f>
        <v>0.43721356553620533</v>
      </c>
      <c r="U114" s="64">
        <f t="shared" si="106"/>
        <v>0.45525568181818182</v>
      </c>
      <c r="V114" s="64">
        <f t="shared" si="106"/>
        <v>0.36919831223628691</v>
      </c>
      <c r="W114" s="64">
        <f t="shared" si="106"/>
        <v>0.54751847940865894</v>
      </c>
      <c r="X114" s="64">
        <f t="shared" si="106"/>
        <v>0.37521713954834973</v>
      </c>
      <c r="Y114" s="64">
        <f t="shared" si="106"/>
        <v>0.3708154506437768</v>
      </c>
      <c r="Z114" s="64">
        <f t="shared" si="106"/>
        <v>0.44389027431421446</v>
      </c>
      <c r="AA114" s="64">
        <f t="shared" si="106"/>
        <v>0.33885209713024284</v>
      </c>
      <c r="AB114" s="64">
        <f t="shared" si="106"/>
        <v>0.28159412690089147</v>
      </c>
      <c r="AC114" s="64">
        <f t="shared" si="106"/>
        <v>0.52249718785151855</v>
      </c>
      <c r="AD114" s="64">
        <f t="shared" si="106"/>
        <v>0.43708920187793426</v>
      </c>
      <c r="AE114" s="64">
        <f t="shared" si="106"/>
        <v>0.42283393501805056</v>
      </c>
      <c r="AF114" s="64">
        <f t="shared" si="106"/>
        <v>0.37835153922542203</v>
      </c>
      <c r="AG114" s="64">
        <f t="shared" si="106"/>
        <v>0.39336201598033188</v>
      </c>
      <c r="AH114" s="64">
        <f t="shared" si="106"/>
        <v>0.35771889400921658</v>
      </c>
      <c r="AI114" s="64">
        <f t="shared" si="106"/>
        <v>0.39004149377593361</v>
      </c>
      <c r="AJ114" s="64">
        <f t="shared" si="106"/>
        <v>0</v>
      </c>
      <c r="AK114" s="64">
        <f t="shared" si="106"/>
        <v>0.37184115523465705</v>
      </c>
      <c r="AL114" s="64"/>
      <c r="AM114" s="64">
        <f>SUM(AM86/AM38)</f>
        <v>0.37514934289127838</v>
      </c>
      <c r="AN114" s="64">
        <f>SUM(AN86/AN38)</f>
        <v>0.31677018633540371</v>
      </c>
      <c r="AO114" s="64">
        <f>SUM(AO86/AO38)</f>
        <v>0.30816326530612242</v>
      </c>
      <c r="AP114" s="64">
        <f>SUM(AP86/AP38)</f>
        <v>0.53644859813084111</v>
      </c>
      <c r="AQ114" s="64">
        <f>SUM(AQ86/AQ38)</f>
        <v>0.21893632244216552</v>
      </c>
      <c r="AR114" s="64">
        <f t="shared" ref="AR114:AS114" si="107">SUM(AR86/AR38)</f>
        <v>0.24077328646748683</v>
      </c>
      <c r="AS114" s="64">
        <f t="shared" si="107"/>
        <v>0.33443163097199341</v>
      </c>
      <c r="AT114" s="64">
        <f t="shared" ref="AT114:CC114" si="108">SUM(AT86/AT38)</f>
        <v>0.54419410745233965</v>
      </c>
      <c r="AU114" s="64">
        <f t="shared" si="108"/>
        <v>0.47125748502994014</v>
      </c>
      <c r="AV114" s="64">
        <f t="shared" si="108"/>
        <v>0.50687466948704385</v>
      </c>
      <c r="AW114" s="64">
        <f t="shared" si="108"/>
        <v>0.36025848142164779</v>
      </c>
      <c r="AX114" s="64">
        <f t="shared" si="108"/>
        <v>0.38088125466766243</v>
      </c>
      <c r="AY114" s="64">
        <f t="shared" si="108"/>
        <v>0</v>
      </c>
      <c r="AZ114" s="64">
        <f t="shared" si="108"/>
        <v>0.43191311612364242</v>
      </c>
      <c r="BA114" s="64">
        <f t="shared" si="108"/>
        <v>0.40368271954674223</v>
      </c>
      <c r="BB114" s="64">
        <f t="shared" si="108"/>
        <v>0.32608695652173914</v>
      </c>
      <c r="BC114" s="64">
        <f t="shared" si="108"/>
        <v>0.37549407114624506</v>
      </c>
      <c r="BD114" s="64">
        <f t="shared" si="108"/>
        <v>0.39282930631332813</v>
      </c>
      <c r="BE114" s="64">
        <f t="shared" si="108"/>
        <v>0.22148760330578512</v>
      </c>
      <c r="BF114" s="64">
        <f t="shared" si="108"/>
        <v>0.22731439046746105</v>
      </c>
      <c r="BG114" s="96">
        <f t="shared" si="108"/>
        <v>0.297583081570997</v>
      </c>
      <c r="BH114" s="96">
        <f t="shared" si="108"/>
        <v>0.22613065326633167</v>
      </c>
      <c r="BI114" s="96">
        <f t="shared" si="108"/>
        <v>0</v>
      </c>
      <c r="BJ114" s="96">
        <f t="shared" si="108"/>
        <v>0.14088397790055249</v>
      </c>
      <c r="BK114" s="96">
        <f t="shared" si="108"/>
        <v>0</v>
      </c>
      <c r="BL114" s="96">
        <f t="shared" si="108"/>
        <v>0.3905579399141631</v>
      </c>
      <c r="BM114" s="96">
        <f t="shared" si="108"/>
        <v>0.220703125</v>
      </c>
      <c r="BN114" s="96">
        <f t="shared" si="108"/>
        <v>0</v>
      </c>
      <c r="BO114" s="96">
        <f t="shared" si="108"/>
        <v>0.28368794326241137</v>
      </c>
      <c r="BP114" s="96">
        <f t="shared" si="108"/>
        <v>0.34031413612565448</v>
      </c>
      <c r="BQ114" s="96">
        <f t="shared" si="108"/>
        <v>0.36817102137767221</v>
      </c>
      <c r="BR114" s="96">
        <f t="shared" si="108"/>
        <v>0.28623188405797101</v>
      </c>
      <c r="BS114" s="121">
        <f t="shared" si="108"/>
        <v>0.40059347181008903</v>
      </c>
      <c r="BT114" s="121">
        <f t="shared" si="108"/>
        <v>0</v>
      </c>
      <c r="BU114" s="121">
        <f t="shared" si="108"/>
        <v>0</v>
      </c>
      <c r="BV114" s="121">
        <f t="shared" si="108"/>
        <v>0</v>
      </c>
      <c r="BW114" s="121">
        <f t="shared" si="108"/>
        <v>0</v>
      </c>
      <c r="BX114" s="121">
        <f t="shared" si="108"/>
        <v>0</v>
      </c>
      <c r="BY114" s="121">
        <f t="shared" si="108"/>
        <v>0</v>
      </c>
      <c r="BZ114" s="121">
        <f t="shared" si="108"/>
        <v>0.17391304347826086</v>
      </c>
      <c r="CA114" s="121">
        <f t="shared" si="108"/>
        <v>0</v>
      </c>
      <c r="CB114" s="121">
        <f t="shared" si="108"/>
        <v>0</v>
      </c>
      <c r="CC114" s="121">
        <f t="shared" si="108"/>
        <v>0.23053892215568864</v>
      </c>
      <c r="CD114" s="32"/>
      <c r="CE114" s="32">
        <f t="shared" ref="CE114:CE130" si="109">SUM(B114:BR114)/74</f>
        <v>0.3022442827321063</v>
      </c>
    </row>
    <row r="115" spans="1:83">
      <c r="A115" s="31" t="s">
        <v>257</v>
      </c>
      <c r="B115" s="153">
        <f t="shared" ref="B115:Q115" si="110">SUM(B86/B30)</f>
        <v>1.025811209439528</v>
      </c>
      <c r="C115" s="153">
        <f t="shared" si="110"/>
        <v>0.39517045454545452</v>
      </c>
      <c r="D115" s="153">
        <f t="shared" si="110"/>
        <v>1.171732999059856</v>
      </c>
      <c r="E115" s="153">
        <f t="shared" si="110"/>
        <v>0.62248438584316446</v>
      </c>
      <c r="F115" s="153">
        <f t="shared" si="110"/>
        <v>0.92703533026113671</v>
      </c>
      <c r="G115" s="153">
        <f t="shared" si="110"/>
        <v>0.85601056803170406</v>
      </c>
      <c r="H115" s="153">
        <f t="shared" si="110"/>
        <v>1.9009324009324009</v>
      </c>
      <c r="I115" s="153">
        <f t="shared" si="110"/>
        <v>1.3131578947368421</v>
      </c>
      <c r="J115" s="153">
        <f t="shared" si="110"/>
        <v>0.88660907127429811</v>
      </c>
      <c r="K115" s="153">
        <f t="shared" si="110"/>
        <v>0.90816326530612246</v>
      </c>
      <c r="L115" s="153">
        <f t="shared" si="110"/>
        <v>1.162962962962963</v>
      </c>
      <c r="M115" s="153">
        <f t="shared" si="110"/>
        <v>0</v>
      </c>
      <c r="N115" s="153">
        <f t="shared" si="110"/>
        <v>0.94</v>
      </c>
      <c r="O115" s="153">
        <f t="shared" si="110"/>
        <v>2.0833333333333335</v>
      </c>
      <c r="P115" s="153">
        <f t="shared" si="110"/>
        <v>1.1631892697466468</v>
      </c>
      <c r="Q115" s="153">
        <f t="shared" si="110"/>
        <v>0.9080779944289693</v>
      </c>
      <c r="R115" s="153">
        <f t="shared" ref="R115:S115" si="111">SUM(R86/R30)</f>
        <v>0</v>
      </c>
      <c r="S115" s="64">
        <f t="shared" si="111"/>
        <v>1.3</v>
      </c>
      <c r="T115" s="64">
        <f t="shared" ref="T115:AK115" si="112">SUM(T86/T30)</f>
        <v>1.1276595744680851</v>
      </c>
      <c r="U115" s="64">
        <f t="shared" si="112"/>
        <v>3.3298701298701299</v>
      </c>
      <c r="V115" s="64">
        <f t="shared" si="112"/>
        <v>0.86065573770491799</v>
      </c>
      <c r="W115" s="64">
        <f t="shared" si="112"/>
        <v>1.2214369846878681</v>
      </c>
      <c r="X115" s="64">
        <f t="shared" si="112"/>
        <v>0.80697384806973849</v>
      </c>
      <c r="Y115" s="64">
        <f t="shared" si="112"/>
        <v>1.4794520547945205</v>
      </c>
      <c r="Z115" s="64">
        <f t="shared" si="112"/>
        <v>0.9939506747324337</v>
      </c>
      <c r="AA115" s="64">
        <f t="shared" si="112"/>
        <v>1.1328413284132841</v>
      </c>
      <c r="AB115" s="64">
        <f t="shared" si="112"/>
        <v>0.80149253731343284</v>
      </c>
      <c r="AC115" s="64">
        <f t="shared" si="112"/>
        <v>1.6269702276707532</v>
      </c>
      <c r="AD115" s="64">
        <f t="shared" si="112"/>
        <v>2.2326139088729016</v>
      </c>
      <c r="AE115" s="64">
        <f t="shared" si="112"/>
        <v>1.6496478873239437</v>
      </c>
      <c r="AF115" s="64">
        <f t="shared" si="112"/>
        <v>1.5059288537549407</v>
      </c>
      <c r="AG115" s="64">
        <f t="shared" si="112"/>
        <v>1.0829103214890017</v>
      </c>
      <c r="AH115" s="64">
        <f t="shared" si="112"/>
        <v>1.0454545454545454</v>
      </c>
      <c r="AI115" s="64">
        <f t="shared" si="112"/>
        <v>0.89184060721062619</v>
      </c>
      <c r="AJ115" s="64">
        <f t="shared" si="112"/>
        <v>0</v>
      </c>
      <c r="AK115" s="64">
        <f t="shared" si="112"/>
        <v>2.907258064516129</v>
      </c>
      <c r="AL115" s="64"/>
      <c r="AM115" s="64">
        <f>SUM(AM86/AM30)</f>
        <v>1.2362204724409449</v>
      </c>
      <c r="AN115" s="64">
        <f>SUM(AN86/AN30)</f>
        <v>1.0258620689655173</v>
      </c>
      <c r="AO115" s="64">
        <f>SUM(AO86/AO30)</f>
        <v>0.71310507674144041</v>
      </c>
      <c r="AP115" s="64">
        <f>SUM(AP86/AP30)</f>
        <v>2.1180811808118083</v>
      </c>
      <c r="AQ115" s="64">
        <f>SUM(AQ86/AQ30)</f>
        <v>0.94639175257731956</v>
      </c>
      <c r="AR115" s="64">
        <f t="shared" ref="AR115:AS115" si="113">SUM(AR86/AR30)</f>
        <v>0.53515625</v>
      </c>
      <c r="AS115" s="64">
        <f t="shared" si="113"/>
        <v>0.79607843137254897</v>
      </c>
      <c r="AT115" s="64">
        <f t="shared" ref="AT115:CC115" si="114">SUM(AT86/AT30)</f>
        <v>1.8434442270058709</v>
      </c>
      <c r="AU115" s="64">
        <f t="shared" si="114"/>
        <v>1.2954732510288065</v>
      </c>
      <c r="AV115" s="64">
        <f t="shared" si="114"/>
        <v>1.5287081339712918</v>
      </c>
      <c r="AW115" s="64">
        <f t="shared" si="114"/>
        <v>1.0799031476997578</v>
      </c>
      <c r="AX115" s="64">
        <f t="shared" si="114"/>
        <v>1.0472279260780288</v>
      </c>
      <c r="AY115" s="64">
        <f t="shared" si="114"/>
        <v>0</v>
      </c>
      <c r="AZ115" s="64">
        <f t="shared" si="114"/>
        <v>1.1591928251121075</v>
      </c>
      <c r="BA115" s="64">
        <f t="shared" si="114"/>
        <v>0.92833876221498368</v>
      </c>
      <c r="BB115" s="64">
        <f t="shared" si="114"/>
        <v>1.3262195121951219</v>
      </c>
      <c r="BC115" s="64">
        <f t="shared" si="114"/>
        <v>1.4467005076142132</v>
      </c>
      <c r="BD115" s="64">
        <f t="shared" si="114"/>
        <v>1.3512064343163539</v>
      </c>
      <c r="BE115" s="64">
        <f t="shared" si="114"/>
        <v>0.70157068062827221</v>
      </c>
      <c r="BF115" s="64">
        <f t="shared" si="114"/>
        <v>0.85517241379310349</v>
      </c>
      <c r="BG115" s="96">
        <f t="shared" si="114"/>
        <v>0.8995433789954338</v>
      </c>
      <c r="BH115" s="96">
        <f t="shared" si="114"/>
        <v>1.6981132075471699</v>
      </c>
      <c r="BI115" s="96">
        <f t="shared" si="114"/>
        <v>0</v>
      </c>
      <c r="BJ115" s="96">
        <f t="shared" si="114"/>
        <v>0.49514563106796117</v>
      </c>
      <c r="BK115" s="96">
        <f t="shared" si="114"/>
        <v>0</v>
      </c>
      <c r="BL115" s="96">
        <f t="shared" si="114"/>
        <v>1.0833333333333333</v>
      </c>
      <c r="BM115" s="96">
        <f t="shared" si="114"/>
        <v>0.65697674418604646</v>
      </c>
      <c r="BN115" s="96">
        <f t="shared" si="114"/>
        <v>0</v>
      </c>
      <c r="BO115" s="96">
        <f t="shared" si="114"/>
        <v>1.1560693641618498</v>
      </c>
      <c r="BP115" s="96">
        <f t="shared" si="114"/>
        <v>1.2111801242236024</v>
      </c>
      <c r="BQ115" s="96">
        <f t="shared" si="114"/>
        <v>1.4975845410628019</v>
      </c>
      <c r="BR115" s="96">
        <f t="shared" si="114"/>
        <v>1.3982300884955752</v>
      </c>
      <c r="BS115" s="121">
        <f t="shared" si="114"/>
        <v>3.6</v>
      </c>
      <c r="BT115" s="121">
        <f t="shared" si="114"/>
        <v>0</v>
      </c>
      <c r="BU115" s="121">
        <f t="shared" si="114"/>
        <v>0</v>
      </c>
      <c r="BV115" s="121">
        <f t="shared" si="114"/>
        <v>0</v>
      </c>
      <c r="BW115" s="121">
        <f t="shared" si="114"/>
        <v>0</v>
      </c>
      <c r="BX115" s="121">
        <f t="shared" si="114"/>
        <v>0</v>
      </c>
      <c r="BY115" s="121">
        <f t="shared" si="114"/>
        <v>0</v>
      </c>
      <c r="BZ115" s="121">
        <f t="shared" si="114"/>
        <v>0.83333333333333337</v>
      </c>
      <c r="CA115" s="121">
        <f t="shared" si="114"/>
        <v>0</v>
      </c>
      <c r="CB115" s="121">
        <f t="shared" si="114"/>
        <v>0</v>
      </c>
      <c r="CC115" s="121">
        <f t="shared" si="114"/>
        <v>1.013157894736842</v>
      </c>
      <c r="CD115" s="32"/>
      <c r="CE115" s="32">
        <f t="shared" si="109"/>
        <v>1.0039440255931209</v>
      </c>
    </row>
    <row r="116" spans="1:83">
      <c r="A116" s="31" t="s">
        <v>258</v>
      </c>
      <c r="B116" s="153">
        <f t="shared" ref="B116:Q116" si="115">SUM(B30)/B32</f>
        <v>0.52486936326688605</v>
      </c>
      <c r="C116" s="153">
        <f t="shared" si="115"/>
        <v>0.6942800788954635</v>
      </c>
      <c r="D116" s="153">
        <f t="shared" si="115"/>
        <v>0.34828640034926872</v>
      </c>
      <c r="E116" s="153">
        <f t="shared" si="115"/>
        <v>0.4965541006202619</v>
      </c>
      <c r="F116" s="153">
        <f t="shared" si="115"/>
        <v>0.41072555205047317</v>
      </c>
      <c r="G116" s="153">
        <f t="shared" si="115"/>
        <v>0.46555965559655599</v>
      </c>
      <c r="H116" s="153">
        <f t="shared" si="115"/>
        <v>0.23410641200545704</v>
      </c>
      <c r="I116" s="153">
        <f t="shared" si="115"/>
        <v>0.2999210734017364</v>
      </c>
      <c r="J116" s="153">
        <f t="shared" si="115"/>
        <v>0.3165811965811966</v>
      </c>
      <c r="K116" s="153">
        <f t="shared" si="115"/>
        <v>0.40621761658031086</v>
      </c>
      <c r="L116" s="153">
        <f t="shared" si="115"/>
        <v>0.34438775510204084</v>
      </c>
      <c r="M116" s="153">
        <f t="shared" si="115"/>
        <v>0.52371134020618559</v>
      </c>
      <c r="N116" s="153">
        <f t="shared" si="115"/>
        <v>0.46788600595491281</v>
      </c>
      <c r="O116" s="153">
        <f t="shared" si="115"/>
        <v>0.21032412965186073</v>
      </c>
      <c r="P116" s="153">
        <f t="shared" si="115"/>
        <v>0.30702356440173872</v>
      </c>
      <c r="Q116" s="153">
        <f t="shared" si="115"/>
        <v>0.45347368421052631</v>
      </c>
      <c r="R116" s="153">
        <f t="shared" ref="R116:S116" si="116">SUM(R30)/R32</f>
        <v>0.25</v>
      </c>
      <c r="S116" s="64">
        <f t="shared" si="116"/>
        <v>0.27454242928452577</v>
      </c>
      <c r="T116" s="64">
        <f t="shared" ref="T116:AK116" si="117">SUM(T30)/T32</f>
        <v>0.41228070175438597</v>
      </c>
      <c r="U116" s="64">
        <f t="shared" si="117"/>
        <v>0.1371082621082621</v>
      </c>
      <c r="V116" s="64">
        <f t="shared" si="117"/>
        <v>0.45899172310007524</v>
      </c>
      <c r="W116" s="64">
        <f t="shared" si="117"/>
        <v>0.45792880258899676</v>
      </c>
      <c r="X116" s="64">
        <f t="shared" si="117"/>
        <v>0.52552356020942403</v>
      </c>
      <c r="Y116" s="64">
        <f t="shared" si="117"/>
        <v>0.25659050966608082</v>
      </c>
      <c r="Z116" s="64">
        <f t="shared" si="117"/>
        <v>0.46616052060737528</v>
      </c>
      <c r="AA116" s="64">
        <f t="shared" si="117"/>
        <v>0.32888349514563109</v>
      </c>
      <c r="AB116" s="64">
        <f t="shared" si="117"/>
        <v>0.35619351408825095</v>
      </c>
      <c r="AC116" s="64">
        <f t="shared" si="117"/>
        <v>0.35052179251074278</v>
      </c>
      <c r="AD116" s="64">
        <f t="shared" si="117"/>
        <v>0.2016441005802708</v>
      </c>
      <c r="AE116" s="64">
        <f t="shared" si="117"/>
        <v>0.27734375</v>
      </c>
      <c r="AF116" s="64">
        <f t="shared" si="117"/>
        <v>0.26943556975505856</v>
      </c>
      <c r="AG116" s="64">
        <f t="shared" si="117"/>
        <v>0.3872870249017038</v>
      </c>
      <c r="AH116" s="64">
        <f t="shared" si="117"/>
        <v>0.39919354838709675</v>
      </c>
      <c r="AI116" s="64">
        <f t="shared" si="117"/>
        <v>0.45986038394415357</v>
      </c>
      <c r="AJ116" s="64">
        <f t="shared" si="117"/>
        <v>0.30083234244946494</v>
      </c>
      <c r="AK116" s="64">
        <f t="shared" si="117"/>
        <v>0.31273644388398486</v>
      </c>
      <c r="AL116" s="64"/>
      <c r="AM116" s="64">
        <f>SUM(AM30)/AM32</f>
        <v>0.32070707070707072</v>
      </c>
      <c r="AN116" s="64">
        <f>SUM(AN30)/AN32</f>
        <v>0.32954545454545453</v>
      </c>
      <c r="AO116" s="64">
        <f>SUM(AO30)/AO32</f>
        <v>0.45635775862068967</v>
      </c>
      <c r="AP116" s="64">
        <f>SUM(AP30)/AP32</f>
        <v>0.25850556438791733</v>
      </c>
      <c r="AQ116" s="64">
        <f>SUM(AQ30)/AQ32</f>
        <v>0.25227568270481143</v>
      </c>
      <c r="AR116" s="64">
        <f t="shared" ref="AR116:AS116" si="118">SUM(AR30)/AR32</f>
        <v>0.48761904761904762</v>
      </c>
      <c r="AS116" s="64">
        <f t="shared" si="118"/>
        <v>0.44425087108013939</v>
      </c>
      <c r="AT116" s="64">
        <f t="shared" ref="AT116:CC116" si="119">SUM(AT30)/AT32</f>
        <v>0.40749601275917063</v>
      </c>
      <c r="AU116" s="64">
        <f t="shared" si="119"/>
        <v>0.3664053075995175</v>
      </c>
      <c r="AV116" s="64">
        <f t="shared" si="119"/>
        <v>0.33218543046357618</v>
      </c>
      <c r="AW116" s="64">
        <f t="shared" si="119"/>
        <v>0.36678507992895204</v>
      </c>
      <c r="AX116" s="64">
        <f t="shared" si="119"/>
        <v>0.39722675367047311</v>
      </c>
      <c r="AY116" s="64">
        <f t="shared" si="119"/>
        <v>0.46914446002805049</v>
      </c>
      <c r="AZ116" s="64">
        <f t="shared" si="119"/>
        <v>0.38816362053959963</v>
      </c>
      <c r="BA116" s="64">
        <f t="shared" si="119"/>
        <v>0.4621753857734287</v>
      </c>
      <c r="BB116" s="64">
        <f t="shared" si="119"/>
        <v>0.28202923473774721</v>
      </c>
      <c r="BC116" s="64">
        <f t="shared" si="119"/>
        <v>0.27707454289732769</v>
      </c>
      <c r="BD116" s="64">
        <f t="shared" si="119"/>
        <v>0.29117876658860264</v>
      </c>
      <c r="BE116" s="64">
        <f t="shared" si="119"/>
        <v>0.3327526132404181</v>
      </c>
      <c r="BF116" s="64">
        <f t="shared" si="119"/>
        <v>0.27645376549094375</v>
      </c>
      <c r="BG116" s="96">
        <f t="shared" si="119"/>
        <v>0.37693631669535282</v>
      </c>
      <c r="BH116" s="96">
        <f t="shared" si="119"/>
        <v>0.1962962962962963</v>
      </c>
      <c r="BI116" s="96">
        <f t="shared" si="119"/>
        <v>0.22930800542740842</v>
      </c>
      <c r="BJ116" s="96">
        <f t="shared" si="119"/>
        <v>0.31212121212121213</v>
      </c>
      <c r="BK116" s="96">
        <f t="shared" si="119"/>
        <v>0.22707423580786026</v>
      </c>
      <c r="BL116" s="96">
        <f t="shared" si="119"/>
        <v>0.4</v>
      </c>
      <c r="BM116" s="96">
        <f t="shared" si="119"/>
        <v>0.3788546255506608</v>
      </c>
      <c r="BN116" s="96">
        <f t="shared" si="119"/>
        <v>0.18982118294360384</v>
      </c>
      <c r="BO116" s="96">
        <f t="shared" si="119"/>
        <v>0.26574500768049153</v>
      </c>
      <c r="BP116" s="96">
        <f t="shared" si="119"/>
        <v>0.2965009208103131</v>
      </c>
      <c r="BQ116" s="96">
        <f t="shared" si="119"/>
        <v>0.2863070539419087</v>
      </c>
      <c r="BR116" s="96">
        <f t="shared" si="119"/>
        <v>0.23298969072164949</v>
      </c>
      <c r="BS116" s="121">
        <f t="shared" si="119"/>
        <v>0.1201923076923077</v>
      </c>
      <c r="BT116" s="121">
        <f t="shared" si="119"/>
        <v>0.26153846153846155</v>
      </c>
      <c r="BU116" s="121">
        <f t="shared" si="119"/>
        <v>0.20833333333333334</v>
      </c>
      <c r="BV116" s="121">
        <f t="shared" si="119"/>
        <v>0.58823529411764708</v>
      </c>
      <c r="BW116" s="121">
        <f t="shared" si="119"/>
        <v>0.21428571428571427</v>
      </c>
      <c r="BX116" s="121">
        <f t="shared" si="119"/>
        <v>0.109375</v>
      </c>
      <c r="BY116" s="121">
        <f t="shared" si="119"/>
        <v>0.13872832369942195</v>
      </c>
      <c r="BZ116" s="121">
        <f t="shared" si="119"/>
        <v>0.21818181818181817</v>
      </c>
      <c r="CA116" s="121">
        <f t="shared" si="119"/>
        <v>8.6206896551724144E-2</v>
      </c>
      <c r="CB116" s="121">
        <f t="shared" si="119"/>
        <v>0.15720524017467249</v>
      </c>
      <c r="CC116" s="121">
        <f t="shared" si="119"/>
        <v>0.23100303951367782</v>
      </c>
      <c r="CD116" s="32"/>
      <c r="CE116" s="32">
        <f t="shared" si="109"/>
        <v>0.32401693750297367</v>
      </c>
    </row>
    <row r="117" spans="1:83">
      <c r="A117" s="31" t="s">
        <v>259</v>
      </c>
      <c r="B117" s="153">
        <f>SUM(B52/B30)</f>
        <v>1.8432890855457227</v>
      </c>
      <c r="C117" s="153">
        <f t="shared" ref="C117:CA117" si="120">SUM(C52/C30)</f>
        <v>1.2517045454545455</v>
      </c>
      <c r="D117" s="153">
        <f t="shared" si="120"/>
        <v>2.5343152616734566</v>
      </c>
      <c r="E117" s="153">
        <f t="shared" si="120"/>
        <v>1.6807772380291464</v>
      </c>
      <c r="F117" s="153">
        <f t="shared" si="120"/>
        <v>2.2864823348694316</v>
      </c>
      <c r="G117" s="153">
        <f t="shared" si="120"/>
        <v>1.7305151915455745</v>
      </c>
      <c r="H117" s="153">
        <f t="shared" si="120"/>
        <v>3.9347319347319347</v>
      </c>
      <c r="I117" s="153">
        <f t="shared" si="120"/>
        <v>2.8964912280701753</v>
      </c>
      <c r="J117" s="153">
        <f t="shared" si="120"/>
        <v>2.5453563714902807</v>
      </c>
      <c r="K117" s="153">
        <f t="shared" si="120"/>
        <v>2.0331632653061225</v>
      </c>
      <c r="L117" s="153">
        <f t="shared" si="120"/>
        <v>2.3934156378600822</v>
      </c>
      <c r="M117" s="153">
        <f t="shared" si="120"/>
        <v>1.7076771653543308</v>
      </c>
      <c r="N117" s="153">
        <f t="shared" si="120"/>
        <v>1.9972727272727273</v>
      </c>
      <c r="O117" s="153">
        <f t="shared" si="120"/>
        <v>4.6940639269406397</v>
      </c>
      <c r="P117" s="153">
        <f t="shared" si="120"/>
        <v>3.0625931445603576</v>
      </c>
      <c r="Q117" s="153">
        <f t="shared" si="120"/>
        <v>1.9740018570102136</v>
      </c>
      <c r="R117" s="153">
        <f t="shared" si="120"/>
        <v>3.4312080536912752</v>
      </c>
      <c r="S117" s="64">
        <f t="shared" si="120"/>
        <v>3.7575757575757578</v>
      </c>
      <c r="T117" s="64">
        <f t="shared" si="120"/>
        <v>2.4633569739952716</v>
      </c>
      <c r="U117" s="64">
        <f t="shared" si="120"/>
        <v>6.9272727272727277</v>
      </c>
      <c r="V117" s="64">
        <f t="shared" si="120"/>
        <v>2.1098360655737705</v>
      </c>
      <c r="W117" s="64">
        <f t="shared" si="120"/>
        <v>1.9552414605418138</v>
      </c>
      <c r="X117" s="64">
        <f t="shared" si="120"/>
        <v>1.8281444582814446</v>
      </c>
      <c r="Y117" s="64">
        <f t="shared" si="120"/>
        <v>3.4452054794520546</v>
      </c>
      <c r="Z117" s="64">
        <f t="shared" si="120"/>
        <v>1.8804094927873429</v>
      </c>
      <c r="AA117" s="64">
        <f t="shared" si="120"/>
        <v>2.804428044280443</v>
      </c>
      <c r="AB117" s="64">
        <f t="shared" si="120"/>
        <v>2.1686567164179102</v>
      </c>
      <c r="AC117" s="64">
        <f t="shared" si="120"/>
        <v>4.4781085814360768</v>
      </c>
      <c r="AD117" s="64">
        <f t="shared" si="120"/>
        <v>4.8752997601918464</v>
      </c>
      <c r="AE117" s="64">
        <f t="shared" si="120"/>
        <v>3.8380281690140845</v>
      </c>
      <c r="AF117" s="64">
        <f t="shared" si="120"/>
        <v>3.4762845849802373</v>
      </c>
      <c r="AG117" s="64">
        <f t="shared" si="120"/>
        <v>2.494077834179357</v>
      </c>
      <c r="AH117" s="64">
        <f t="shared" si="120"/>
        <v>2.308080808080808</v>
      </c>
      <c r="AI117" s="64">
        <f t="shared" si="120"/>
        <v>1.9203036053130931</v>
      </c>
      <c r="AJ117" s="64">
        <f t="shared" si="120"/>
        <v>3.541501976284585</v>
      </c>
      <c r="AK117" s="64">
        <f t="shared" si="120"/>
        <v>6.741935483870968</v>
      </c>
      <c r="AL117" s="64"/>
      <c r="AM117" s="64">
        <f t="shared" si="120"/>
        <v>3.0118110236220472</v>
      </c>
      <c r="AN117" s="64">
        <f t="shared" si="120"/>
        <v>2.6982758620689653</v>
      </c>
      <c r="AO117" s="64">
        <f t="shared" si="120"/>
        <v>1.7213695395513577</v>
      </c>
      <c r="AP117" s="64">
        <f t="shared" si="120"/>
        <v>4.0541205412054122</v>
      </c>
      <c r="AQ117" s="64">
        <f t="shared" si="120"/>
        <v>3.7505154639175258</v>
      </c>
      <c r="AR117" s="64">
        <f t="shared" si="120"/>
        <v>1.84375</v>
      </c>
      <c r="AS117" s="64">
        <f t="shared" si="120"/>
        <v>1.8745098039215686</v>
      </c>
      <c r="AT117" s="64">
        <f t="shared" si="120"/>
        <v>3.8414872798434443</v>
      </c>
      <c r="AU117" s="64">
        <f t="shared" si="120"/>
        <v>2.596707818930041</v>
      </c>
      <c r="AV117" s="64">
        <f t="shared" si="120"/>
        <v>3.1730462519936204</v>
      </c>
      <c r="AW117" s="64">
        <f t="shared" si="120"/>
        <v>2.794188861985472</v>
      </c>
      <c r="AX117" s="64">
        <f t="shared" si="120"/>
        <v>2.6016427104722792</v>
      </c>
      <c r="AY117" s="64">
        <f t="shared" si="120"/>
        <v>1.7040358744394619</v>
      </c>
      <c r="AZ117" s="64">
        <f t="shared" si="120"/>
        <v>2.399103139013453</v>
      </c>
      <c r="BA117" s="64">
        <f t="shared" si="120"/>
        <v>2.1099348534201954</v>
      </c>
      <c r="BB117" s="64">
        <f t="shared" si="120"/>
        <v>3.9085365853658538</v>
      </c>
      <c r="BC117" s="64">
        <f t="shared" si="120"/>
        <v>3.4822335025380711</v>
      </c>
      <c r="BD117" s="64">
        <f t="shared" si="120"/>
        <v>2.8873994638069704</v>
      </c>
      <c r="BE117" s="64">
        <f t="shared" si="120"/>
        <v>2.3455497382198951</v>
      </c>
      <c r="BF117" s="64">
        <f t="shared" si="120"/>
        <v>3.2827586206896551</v>
      </c>
      <c r="BG117" s="96">
        <f t="shared" si="120"/>
        <v>2.7168949771689497</v>
      </c>
      <c r="BH117" s="96">
        <f t="shared" si="120"/>
        <v>4.867924528301887</v>
      </c>
      <c r="BI117" s="96">
        <f t="shared" si="120"/>
        <v>3.6331360946745561</v>
      </c>
      <c r="BJ117" s="96">
        <f t="shared" si="120"/>
        <v>2.9029126213592233</v>
      </c>
      <c r="BK117" s="96">
        <f t="shared" si="120"/>
        <v>5.240384615384615</v>
      </c>
      <c r="BL117" s="96">
        <f t="shared" si="120"/>
        <v>2.0952380952380953</v>
      </c>
      <c r="BM117" s="96">
        <f t="shared" si="120"/>
        <v>2.4534883720930232</v>
      </c>
      <c r="BN117" s="96">
        <f t="shared" si="120"/>
        <v>4.2101449275362315</v>
      </c>
      <c r="BO117" s="96">
        <f t="shared" si="120"/>
        <v>3.1734104046242773</v>
      </c>
      <c r="BP117" s="96">
        <f t="shared" si="120"/>
        <v>2.68944099378882</v>
      </c>
      <c r="BQ117" s="96">
        <f t="shared" si="120"/>
        <v>3.4927536231884058</v>
      </c>
      <c r="BR117" s="96">
        <f t="shared" si="120"/>
        <v>5.1769911504424782</v>
      </c>
      <c r="BS117" s="121">
        <f t="shared" si="120"/>
        <v>7.9333333333333336</v>
      </c>
      <c r="BT117" s="121">
        <f t="shared" si="120"/>
        <v>3.4705882352941178</v>
      </c>
      <c r="BU117" s="121">
        <f t="shared" si="120"/>
        <v>3.6</v>
      </c>
      <c r="BV117" s="121">
        <f t="shared" si="120"/>
        <v>2.2000000000000002</v>
      </c>
      <c r="BW117" s="121">
        <f t="shared" si="120"/>
        <v>4.8666666666666663</v>
      </c>
      <c r="BX117" s="121">
        <f t="shared" si="120"/>
        <v>8.2857142857142865</v>
      </c>
      <c r="BY117" s="121">
        <f t="shared" si="120"/>
        <v>8.5</v>
      </c>
      <c r="BZ117" s="121">
        <f t="shared" si="120"/>
        <v>5.041666666666667</v>
      </c>
      <c r="CA117" s="121">
        <f t="shared" si="120"/>
        <v>16.399999999999999</v>
      </c>
      <c r="CB117" s="121">
        <f t="shared" ref="CB117:CC117" si="121">SUM(CB52/CB30)</f>
        <v>6.6388888888888893</v>
      </c>
      <c r="CC117" s="121">
        <f t="shared" si="121"/>
        <v>3.9078947368421053</v>
      </c>
      <c r="CD117" s="32"/>
      <c r="CE117" s="32">
        <f t="shared" si="109"/>
        <v>2.7533041119965058</v>
      </c>
    </row>
    <row r="118" spans="1:83">
      <c r="A118" s="31" t="s">
        <v>260</v>
      </c>
      <c r="B118" s="153">
        <f t="shared" ref="B118:Q118" si="122">SUM(B23/B38)</f>
        <v>0.19848035581912526</v>
      </c>
      <c r="C118" s="153">
        <f t="shared" si="122"/>
        <v>0.14368836291913215</v>
      </c>
      <c r="D118" s="153">
        <f t="shared" si="122"/>
        <v>0.18641572915571444</v>
      </c>
      <c r="E118" s="153">
        <f t="shared" si="122"/>
        <v>0.15784499054820417</v>
      </c>
      <c r="F118" s="153">
        <f t="shared" si="122"/>
        <v>0.28229363579080025</v>
      </c>
      <c r="G118" s="153">
        <f t="shared" si="122"/>
        <v>0.30675203725261935</v>
      </c>
      <c r="H118" s="153">
        <f t="shared" si="122"/>
        <v>0.47066492829204692</v>
      </c>
      <c r="I118" s="153">
        <f t="shared" si="122"/>
        <v>0.19810825013137151</v>
      </c>
      <c r="J118" s="153">
        <f t="shared" si="122"/>
        <v>0.27266775777414076</v>
      </c>
      <c r="K118" s="153">
        <f t="shared" si="122"/>
        <v>0.20839433870180576</v>
      </c>
      <c r="L118" s="153">
        <f t="shared" si="122"/>
        <v>0.2339230553215389</v>
      </c>
      <c r="M118" s="153">
        <f t="shared" si="122"/>
        <v>0.24888003982080636</v>
      </c>
      <c r="N118" s="153">
        <f t="shared" si="122"/>
        <v>0.31986531986531985</v>
      </c>
      <c r="O118" s="153">
        <f t="shared" si="122"/>
        <v>0.48404865733302732</v>
      </c>
      <c r="P118" s="153">
        <f t="shared" si="122"/>
        <v>0.29142212189616251</v>
      </c>
      <c r="Q118" s="153">
        <f t="shared" si="122"/>
        <v>0.13454395377631037</v>
      </c>
      <c r="R118" s="153">
        <f t="shared" ref="R118:S118" si="123">SUM(R23/R38)</f>
        <v>0.22338709677419355</v>
      </c>
      <c r="S118" s="64">
        <f t="shared" si="123"/>
        <v>0.16950261780104711</v>
      </c>
      <c r="T118" s="64">
        <f t="shared" ref="T118:AK118" si="124">SUM(T23/T38)</f>
        <v>0.10540788267644363</v>
      </c>
      <c r="U118" s="64">
        <f t="shared" si="124"/>
        <v>0.18678977272727273</v>
      </c>
      <c r="V118" s="64">
        <f t="shared" si="124"/>
        <v>0.2587904360056259</v>
      </c>
      <c r="W118" s="64">
        <f t="shared" si="124"/>
        <v>0.18796198521647306</v>
      </c>
      <c r="X118" s="64">
        <f t="shared" si="124"/>
        <v>0.23161551823972207</v>
      </c>
      <c r="Y118" s="64">
        <f t="shared" si="124"/>
        <v>0.10901287553648069</v>
      </c>
      <c r="Z118" s="64">
        <f t="shared" si="124"/>
        <v>0.10141313383208644</v>
      </c>
      <c r="AA118" s="64">
        <f t="shared" si="124"/>
        <v>0.20971302428256069</v>
      </c>
      <c r="AB118" s="64">
        <f t="shared" si="124"/>
        <v>0.18300996329313057</v>
      </c>
      <c r="AC118" s="64">
        <f t="shared" si="124"/>
        <v>0.34983127109111362</v>
      </c>
      <c r="AD118" s="64">
        <f t="shared" si="124"/>
        <v>0.37464788732394366</v>
      </c>
      <c r="AE118" s="64">
        <f t="shared" si="124"/>
        <v>0.33122743682310468</v>
      </c>
      <c r="AF118" s="64">
        <f t="shared" si="124"/>
        <v>0.27606752730883816</v>
      </c>
      <c r="AG118" s="64">
        <f t="shared" si="124"/>
        <v>0.23171481253841425</v>
      </c>
      <c r="AH118" s="64">
        <f t="shared" si="124"/>
        <v>2.880184331797235E-2</v>
      </c>
      <c r="AI118" s="64">
        <f t="shared" si="124"/>
        <v>0.31203319502074689</v>
      </c>
      <c r="AJ118" s="64">
        <f t="shared" si="124"/>
        <v>8.3140877598152418E-2</v>
      </c>
      <c r="AK118" s="64">
        <f t="shared" si="124"/>
        <v>0.17328519855595667</v>
      </c>
      <c r="AL118" s="64"/>
      <c r="AM118" s="64">
        <f>SUM(AM23/AM38)</f>
        <v>0.31182795698924731</v>
      </c>
      <c r="AN118" s="64">
        <f>SUM(AN23/AN38)</f>
        <v>0.31499556344276841</v>
      </c>
      <c r="AO118" s="64">
        <f>SUM(AO23/AO38)</f>
        <v>0.25051020408163266</v>
      </c>
      <c r="AP118" s="64">
        <f>SUM(AP23/AP38)</f>
        <v>0.27757009345794392</v>
      </c>
      <c r="AQ118" s="64">
        <f>SUM(AQ23/AQ38)</f>
        <v>0.33198187455282613</v>
      </c>
      <c r="AR118" s="64">
        <f t="shared" ref="AR118:AS118" si="125">SUM(AR23/AR38)</f>
        <v>0.17750439367311072</v>
      </c>
      <c r="AS118" s="64">
        <f t="shared" si="125"/>
        <v>9.8846787479406922E-2</v>
      </c>
      <c r="AT118" s="64">
        <f t="shared" ref="AT118:CC118" si="126">SUM(AT23/AT38)</f>
        <v>0.1658001155401502</v>
      </c>
      <c r="AU118" s="64">
        <f t="shared" si="126"/>
        <v>0.24251497005988024</v>
      </c>
      <c r="AV118" s="64">
        <f t="shared" si="126"/>
        <v>0.30142781597038604</v>
      </c>
      <c r="AW118" s="64">
        <f t="shared" si="126"/>
        <v>0.20113085621970922</v>
      </c>
      <c r="AX118" s="64">
        <f t="shared" si="126"/>
        <v>0.32038834951456313</v>
      </c>
      <c r="AY118" s="64">
        <f t="shared" si="126"/>
        <v>0.12143331121433311</v>
      </c>
      <c r="AZ118" s="64">
        <f t="shared" si="126"/>
        <v>0.14786967418546365</v>
      </c>
      <c r="BA118" s="64">
        <f t="shared" si="126"/>
        <v>0</v>
      </c>
      <c r="BB118" s="64">
        <f t="shared" si="126"/>
        <v>0.24662668665667167</v>
      </c>
      <c r="BC118" s="64">
        <f t="shared" si="126"/>
        <v>0.2648221343873518</v>
      </c>
      <c r="BD118" s="64">
        <f t="shared" si="126"/>
        <v>0.26422447388932191</v>
      </c>
      <c r="BE118" s="64">
        <f t="shared" si="126"/>
        <v>0.25123966942148762</v>
      </c>
      <c r="BF118" s="64">
        <f t="shared" si="126"/>
        <v>0.19706691109074242</v>
      </c>
      <c r="BG118" s="96">
        <f t="shared" si="126"/>
        <v>0.22507552870090636</v>
      </c>
      <c r="BH118" s="96">
        <f t="shared" si="126"/>
        <v>0.34170854271356782</v>
      </c>
      <c r="BI118" s="96">
        <f t="shared" si="126"/>
        <v>0.26336898395721925</v>
      </c>
      <c r="BJ118" s="96">
        <f t="shared" si="126"/>
        <v>0.36464088397790057</v>
      </c>
      <c r="BK118" s="96">
        <f t="shared" si="126"/>
        <v>0.25046728971962617</v>
      </c>
      <c r="BL118" s="96">
        <f t="shared" si="126"/>
        <v>0.12875536480686695</v>
      </c>
      <c r="BM118" s="96">
        <f t="shared" si="126"/>
        <v>0.18359375</v>
      </c>
      <c r="BN118" s="96">
        <f t="shared" si="126"/>
        <v>0.14232673267326731</v>
      </c>
      <c r="BO118" s="96">
        <f t="shared" si="126"/>
        <v>0.25106382978723402</v>
      </c>
      <c r="BP118" s="96">
        <f t="shared" si="126"/>
        <v>0.22164048865619546</v>
      </c>
      <c r="BQ118" s="96">
        <f t="shared" si="126"/>
        <v>0.16864608076009502</v>
      </c>
      <c r="BR118" s="96">
        <f t="shared" si="126"/>
        <v>0.31159420289855072</v>
      </c>
      <c r="BS118" s="121">
        <f t="shared" si="126"/>
        <v>0.23442136498516319</v>
      </c>
      <c r="BT118" s="121">
        <f t="shared" si="126"/>
        <v>0.3258426966292135</v>
      </c>
      <c r="BU118" s="121">
        <f t="shared" si="126"/>
        <v>0.46938775510204084</v>
      </c>
      <c r="BV118" s="121">
        <f t="shared" si="126"/>
        <v>0</v>
      </c>
      <c r="BW118" s="121">
        <f t="shared" si="126"/>
        <v>0.45333333333333331</v>
      </c>
      <c r="BX118" s="121">
        <f t="shared" si="126"/>
        <v>0.56716417910447758</v>
      </c>
      <c r="BY118" s="121">
        <f t="shared" si="126"/>
        <v>0.46354166666666669</v>
      </c>
      <c r="BZ118" s="121">
        <f t="shared" si="126"/>
        <v>0.19130434782608696</v>
      </c>
      <c r="CA118" s="121">
        <f t="shared" si="126"/>
        <v>0.2413793103448276</v>
      </c>
      <c r="CB118" s="121">
        <f t="shared" si="126"/>
        <v>0.27058823529411763</v>
      </c>
      <c r="CC118" s="121">
        <f t="shared" si="126"/>
        <v>0.18263473053892215</v>
      </c>
      <c r="CD118" s="32"/>
      <c r="CE118" s="32">
        <f t="shared" si="109"/>
        <v>0.21089204609243012</v>
      </c>
    </row>
    <row r="119" spans="1:83">
      <c r="A119" s="31" t="s">
        <v>261</v>
      </c>
      <c r="B119" s="153">
        <f t="shared" ref="B119:Q119" si="127">SUM(B48+B49)/B38</f>
        <v>0.1958858413639733</v>
      </c>
      <c r="C119" s="153">
        <f t="shared" si="127"/>
        <v>9.4082840236686394E-2</v>
      </c>
      <c r="D119" s="153">
        <f t="shared" si="127"/>
        <v>0.11050362737882452</v>
      </c>
      <c r="E119" s="153">
        <f t="shared" si="127"/>
        <v>5.4190296156269691E-2</v>
      </c>
      <c r="F119" s="153">
        <f t="shared" si="127"/>
        <v>5.7025834908632639E-2</v>
      </c>
      <c r="G119" s="153">
        <f t="shared" si="127"/>
        <v>3.8416763678696161E-2</v>
      </c>
      <c r="H119" s="153">
        <f t="shared" si="127"/>
        <v>0.10117340286831812</v>
      </c>
      <c r="I119" s="153">
        <f t="shared" si="127"/>
        <v>0.12033631108775618</v>
      </c>
      <c r="J119" s="153">
        <f t="shared" si="127"/>
        <v>0.1204582651391162</v>
      </c>
      <c r="K119" s="153">
        <f t="shared" si="127"/>
        <v>7.7110785749145927E-2</v>
      </c>
      <c r="L119" s="153">
        <f t="shared" si="127"/>
        <v>0.11232799775344005</v>
      </c>
      <c r="M119" s="153">
        <f t="shared" si="127"/>
        <v>0.10652065704330513</v>
      </c>
      <c r="N119" s="153">
        <f t="shared" si="127"/>
        <v>2.3148148148148147E-2</v>
      </c>
      <c r="O119" s="153">
        <f t="shared" si="127"/>
        <v>0.19187514344732615</v>
      </c>
      <c r="P119" s="153">
        <f t="shared" si="127"/>
        <v>0.22866817155756208</v>
      </c>
      <c r="Q119" s="153">
        <f t="shared" si="127"/>
        <v>0.17251341312422616</v>
      </c>
      <c r="R119" s="153">
        <f t="shared" ref="R119:S119" si="128">SUM(R48+R49)/R38</f>
        <v>0.20443548387096774</v>
      </c>
      <c r="S119" s="64">
        <f t="shared" si="128"/>
        <v>0.16688481675392669</v>
      </c>
      <c r="T119" s="64">
        <f t="shared" ref="T119:AK119" si="129">SUM(T48+T49)/T38</f>
        <v>0.14023831347387716</v>
      </c>
      <c r="U119" s="64">
        <f t="shared" si="129"/>
        <v>0.14026988636363635</v>
      </c>
      <c r="V119" s="64">
        <f t="shared" si="129"/>
        <v>2.3909985935302389E-2</v>
      </c>
      <c r="W119" s="64">
        <f t="shared" si="129"/>
        <v>9.8732840549102432E-2</v>
      </c>
      <c r="X119" s="64">
        <f t="shared" si="129"/>
        <v>9.2646207295888818E-3</v>
      </c>
      <c r="Y119" s="64">
        <f t="shared" si="129"/>
        <v>5.4935622317596564E-2</v>
      </c>
      <c r="Z119" s="64">
        <f t="shared" si="129"/>
        <v>9.2269326683291769E-2</v>
      </c>
      <c r="AA119" s="64">
        <f t="shared" si="129"/>
        <v>4.6357615894039736E-2</v>
      </c>
      <c r="AB119" s="64">
        <f t="shared" si="129"/>
        <v>7.3938122705820661E-2</v>
      </c>
      <c r="AC119" s="64">
        <f t="shared" si="129"/>
        <v>0.44319460067491562</v>
      </c>
      <c r="AD119" s="64">
        <f t="shared" si="129"/>
        <v>7.5117370892018781E-2</v>
      </c>
      <c r="AE119" s="64">
        <f t="shared" si="129"/>
        <v>6.1371841155234655E-2</v>
      </c>
      <c r="AF119" s="64">
        <f t="shared" si="129"/>
        <v>0.18669314796425024</v>
      </c>
      <c r="AG119" s="64">
        <f t="shared" si="129"/>
        <v>0.11923786109403811</v>
      </c>
      <c r="AH119" s="64">
        <f t="shared" si="129"/>
        <v>0.18317972350230416</v>
      </c>
      <c r="AI119" s="64">
        <f t="shared" si="129"/>
        <v>4.5643153526970952E-2</v>
      </c>
      <c r="AJ119" s="64">
        <f t="shared" si="129"/>
        <v>1.3856812933025405E-2</v>
      </c>
      <c r="AK119" s="64">
        <f t="shared" si="129"/>
        <v>0</v>
      </c>
      <c r="AL119" s="64"/>
      <c r="AM119" s="64">
        <f>SUM(AM48+AM49)/AM38</f>
        <v>5.6152927120669056E-2</v>
      </c>
      <c r="AN119" s="64">
        <f>SUM(AN48+AN49)/AN38</f>
        <v>3.2830523513753325E-2</v>
      </c>
      <c r="AO119" s="64">
        <f>SUM(AO48+AO49)/AO38</f>
        <v>5.3061224489795916E-2</v>
      </c>
      <c r="AP119" s="64">
        <f>SUM(AP48+AP49)/AP38</f>
        <v>0.19408099688473521</v>
      </c>
      <c r="AQ119" s="64">
        <f>SUM(AQ48+AQ49)/AQ38</f>
        <v>0.21130455521106606</v>
      </c>
      <c r="AR119" s="64">
        <f t="shared" ref="AR119:AS119" si="130">SUM(AR48+AR49)/AR38</f>
        <v>5.0966608084358524E-2</v>
      </c>
      <c r="AS119" s="64">
        <f t="shared" si="130"/>
        <v>5.9308072487644151E-2</v>
      </c>
      <c r="AT119" s="64">
        <f t="shared" ref="AT119:CC119" si="131">SUM(AT48+AT49)/AT38</f>
        <v>5.3148469093009819E-2</v>
      </c>
      <c r="AU119" s="64">
        <f t="shared" si="131"/>
        <v>6.1676646706586825E-2</v>
      </c>
      <c r="AV119" s="64">
        <f t="shared" si="131"/>
        <v>0.13326282390269698</v>
      </c>
      <c r="AW119" s="64">
        <f t="shared" si="131"/>
        <v>0.23667205169628433</v>
      </c>
      <c r="AX119" s="64">
        <f t="shared" si="131"/>
        <v>0</v>
      </c>
      <c r="AY119" s="64">
        <f t="shared" si="131"/>
        <v>0.12475116124751161</v>
      </c>
      <c r="AZ119" s="64">
        <f t="shared" si="131"/>
        <v>7.0175438596491224E-2</v>
      </c>
      <c r="BA119" s="64">
        <f t="shared" si="131"/>
        <v>0</v>
      </c>
      <c r="BB119" s="64">
        <f t="shared" si="131"/>
        <v>0.12218890554722639</v>
      </c>
      <c r="BC119" s="64">
        <f t="shared" si="131"/>
        <v>8.9591567852437423E-2</v>
      </c>
      <c r="BD119" s="64">
        <f t="shared" si="131"/>
        <v>4.9103663289166016E-2</v>
      </c>
      <c r="BE119" s="64">
        <f t="shared" si="131"/>
        <v>8.5950413223140495E-2</v>
      </c>
      <c r="BF119" s="64">
        <f t="shared" si="131"/>
        <v>0.16406966086159486</v>
      </c>
      <c r="BG119" s="96">
        <f t="shared" si="131"/>
        <v>0</v>
      </c>
      <c r="BH119" s="96">
        <f t="shared" si="131"/>
        <v>3.6432160804020099E-2</v>
      </c>
      <c r="BI119" s="96">
        <f t="shared" si="131"/>
        <v>4.9465240641711233E-2</v>
      </c>
      <c r="BJ119" s="96">
        <f t="shared" si="131"/>
        <v>6.0773480662983423E-2</v>
      </c>
      <c r="BK119" s="96">
        <f t="shared" si="131"/>
        <v>0.18130841121495328</v>
      </c>
      <c r="BL119" s="96">
        <f t="shared" si="131"/>
        <v>0</v>
      </c>
      <c r="BM119" s="96">
        <f t="shared" si="131"/>
        <v>9.765625E-2</v>
      </c>
      <c r="BN119" s="96">
        <f t="shared" si="131"/>
        <v>9.9009900990099011E-3</v>
      </c>
      <c r="BO119" s="96">
        <f t="shared" si="131"/>
        <v>0.10780141843971631</v>
      </c>
      <c r="BP119" s="96">
        <f t="shared" si="131"/>
        <v>0.16579406631762653</v>
      </c>
      <c r="BQ119" s="96">
        <f t="shared" si="131"/>
        <v>2.2565320665083134E-2</v>
      </c>
      <c r="BR119" s="96">
        <f t="shared" si="131"/>
        <v>3.2608695652173912E-2</v>
      </c>
      <c r="BS119" s="121">
        <f t="shared" si="131"/>
        <v>0.12759643916913946</v>
      </c>
      <c r="BT119" s="121">
        <f t="shared" si="131"/>
        <v>0</v>
      </c>
      <c r="BU119" s="121">
        <f t="shared" si="131"/>
        <v>6.1224489795918366E-2</v>
      </c>
      <c r="BV119" s="121">
        <f t="shared" si="131"/>
        <v>0</v>
      </c>
      <c r="BW119" s="121">
        <f t="shared" si="131"/>
        <v>0</v>
      </c>
      <c r="BX119" s="121">
        <f t="shared" si="131"/>
        <v>0</v>
      </c>
      <c r="BY119" s="121">
        <f t="shared" si="131"/>
        <v>0</v>
      </c>
      <c r="BZ119" s="121">
        <f t="shared" si="131"/>
        <v>0.14782608695652175</v>
      </c>
      <c r="CA119" s="121">
        <f t="shared" si="131"/>
        <v>3.4482758620689655E-2</v>
      </c>
      <c r="CB119" s="121">
        <f t="shared" si="131"/>
        <v>1.5686274509803921E-2</v>
      </c>
      <c r="CC119" s="121">
        <f t="shared" si="131"/>
        <v>0.15568862275449102</v>
      </c>
      <c r="CD119" s="32"/>
      <c r="CE119" s="32">
        <f t="shared" si="109"/>
        <v>8.9140140418470043E-2</v>
      </c>
    </row>
    <row r="120" spans="1:83">
      <c r="A120" s="31" t="s">
        <v>262</v>
      </c>
      <c r="B120" s="153">
        <f t="shared" ref="B120:Q120" si="132">SUM(B27/B38)</f>
        <v>6.2638991845811717E-2</v>
      </c>
      <c r="C120" s="153">
        <f t="shared" si="132"/>
        <v>6.6863905325443784E-2</v>
      </c>
      <c r="D120" s="153">
        <f t="shared" si="132"/>
        <v>4.0269162022920829E-2</v>
      </c>
      <c r="E120" s="153">
        <f t="shared" si="132"/>
        <v>0.1591052299936988</v>
      </c>
      <c r="F120" s="153">
        <f t="shared" si="132"/>
        <v>0.14965343415248897</v>
      </c>
      <c r="G120" s="153">
        <f t="shared" si="132"/>
        <v>0.11932479627473806</v>
      </c>
      <c r="H120" s="153">
        <f t="shared" si="132"/>
        <v>5.241199478487614E-2</v>
      </c>
      <c r="I120" s="153">
        <f t="shared" si="132"/>
        <v>0.31529164477141358</v>
      </c>
      <c r="J120" s="153">
        <f t="shared" si="132"/>
        <v>0.22258592471358429</v>
      </c>
      <c r="K120" s="153">
        <f t="shared" si="132"/>
        <v>0.23914104441190825</v>
      </c>
      <c r="L120" s="153">
        <f t="shared" si="132"/>
        <v>0.19348497613030047</v>
      </c>
      <c r="M120" s="153">
        <f t="shared" si="132"/>
        <v>0.15331010452961671</v>
      </c>
      <c r="N120" s="153">
        <f t="shared" si="132"/>
        <v>0.17340067340067339</v>
      </c>
      <c r="O120" s="153">
        <f t="shared" si="132"/>
        <v>3.5115905439522609E-2</v>
      </c>
      <c r="P120" s="153">
        <f t="shared" si="132"/>
        <v>0.14650112866817155</v>
      </c>
      <c r="Q120" s="153">
        <f t="shared" si="132"/>
        <v>0.24845233182005777</v>
      </c>
      <c r="R120" s="153">
        <f t="shared" ref="R120:S120" si="133">SUM(R27/R38)</f>
        <v>1.6935483870967744E-2</v>
      </c>
      <c r="S120" s="64">
        <f t="shared" si="133"/>
        <v>0.20680628272251309</v>
      </c>
      <c r="T120" s="64">
        <f t="shared" ref="T120:AK120" si="134">SUM(T27/T38)</f>
        <v>0.27314390467461047</v>
      </c>
      <c r="U120" s="64">
        <f t="shared" si="134"/>
        <v>0.37571022727272729</v>
      </c>
      <c r="V120" s="64">
        <f t="shared" si="134"/>
        <v>0.21378340365682139</v>
      </c>
      <c r="W120" s="64">
        <f t="shared" si="134"/>
        <v>0.21119324181626187</v>
      </c>
      <c r="X120" s="64">
        <f t="shared" si="134"/>
        <v>0.15228720324261724</v>
      </c>
      <c r="Y120" s="64">
        <f t="shared" si="134"/>
        <v>0.26523605150214591</v>
      </c>
      <c r="Z120" s="64">
        <f t="shared" si="134"/>
        <v>0.13819617622610142</v>
      </c>
      <c r="AA120" s="64">
        <f t="shared" si="134"/>
        <v>0.36092715231788081</v>
      </c>
      <c r="AB120" s="64">
        <f t="shared" si="134"/>
        <v>0.30047194546407968</v>
      </c>
      <c r="AC120" s="64">
        <f t="shared" si="134"/>
        <v>0.1422947131608549</v>
      </c>
      <c r="AD120" s="64">
        <f t="shared" si="134"/>
        <v>0</v>
      </c>
      <c r="AE120" s="64">
        <f t="shared" si="134"/>
        <v>0.15027075812274368</v>
      </c>
      <c r="AF120" s="64">
        <f t="shared" si="134"/>
        <v>0</v>
      </c>
      <c r="AG120" s="64">
        <f t="shared" si="134"/>
        <v>0.24339274738783037</v>
      </c>
      <c r="AH120" s="64">
        <f t="shared" si="134"/>
        <v>0.16244239631336405</v>
      </c>
      <c r="AI120" s="64">
        <f t="shared" si="134"/>
        <v>0.183402489626556</v>
      </c>
      <c r="AJ120" s="64">
        <f t="shared" si="134"/>
        <v>0.44341801385681295</v>
      </c>
      <c r="AK120" s="64">
        <f t="shared" si="134"/>
        <v>6.4981949458483748E-2</v>
      </c>
      <c r="AL120" s="64"/>
      <c r="AM120" s="64">
        <f>SUM(AM27/AM38)</f>
        <v>0.18399044205495818</v>
      </c>
      <c r="AN120" s="64">
        <f>SUM(AN27/AN38)</f>
        <v>0.12244897959183673</v>
      </c>
      <c r="AO120" s="64">
        <f>SUM(AO27/AO38)</f>
        <v>0.18520408163265306</v>
      </c>
      <c r="AP120" s="64">
        <f>SUM(AP27/AP38)</f>
        <v>5.077881619937695E-2</v>
      </c>
      <c r="AQ120" s="64">
        <f>SUM(AQ27/AQ38)</f>
        <v>0.2020033388981636</v>
      </c>
      <c r="AR120" s="64">
        <f t="shared" ref="AR120:AS120" si="135">SUM(AR27/AR38)</f>
        <v>0.24604569420035149</v>
      </c>
      <c r="AS120" s="64">
        <f t="shared" si="135"/>
        <v>0.30148270181219111</v>
      </c>
      <c r="AT120" s="64">
        <f t="shared" ref="AT120:CC120" si="136">SUM(AT27/AT38)</f>
        <v>7.452339688041594E-2</v>
      </c>
      <c r="AU120" s="64">
        <f t="shared" si="136"/>
        <v>0.21107784431137724</v>
      </c>
      <c r="AV120" s="64">
        <f t="shared" si="136"/>
        <v>0.13855103120042306</v>
      </c>
      <c r="AW120" s="64">
        <f t="shared" si="136"/>
        <v>0.23424878836833601</v>
      </c>
      <c r="AX120" s="64">
        <f t="shared" si="136"/>
        <v>0.11650485436893204</v>
      </c>
      <c r="AY120" s="64">
        <f t="shared" si="136"/>
        <v>0.30325149303251492</v>
      </c>
      <c r="AZ120" s="64">
        <f t="shared" si="136"/>
        <v>0.30158730158730157</v>
      </c>
      <c r="BA120" s="64">
        <f t="shared" si="136"/>
        <v>0</v>
      </c>
      <c r="BB120" s="64">
        <f t="shared" si="136"/>
        <v>0.26611694152923537</v>
      </c>
      <c r="BC120" s="64">
        <f t="shared" si="136"/>
        <v>0.24637681159420291</v>
      </c>
      <c r="BD120" s="64">
        <f t="shared" si="136"/>
        <v>0.32034294621979736</v>
      </c>
      <c r="BE120" s="64">
        <f t="shared" si="136"/>
        <v>0.34214876033057851</v>
      </c>
      <c r="BF120" s="64">
        <f t="shared" si="136"/>
        <v>0.31714023831347388</v>
      </c>
      <c r="BG120" s="96">
        <f t="shared" si="136"/>
        <v>0.20090634441087613</v>
      </c>
      <c r="BH120" s="96">
        <f t="shared" si="136"/>
        <v>0.11306532663316583</v>
      </c>
      <c r="BI120" s="96">
        <f t="shared" si="136"/>
        <v>0.35561497326203206</v>
      </c>
      <c r="BJ120" s="96">
        <f t="shared" si="136"/>
        <v>0.20994475138121546</v>
      </c>
      <c r="BK120" s="96">
        <f t="shared" si="136"/>
        <v>0.16635514018691588</v>
      </c>
      <c r="BL120" s="96">
        <f t="shared" si="136"/>
        <v>0.26824034334763946</v>
      </c>
      <c r="BM120" s="96">
        <f t="shared" si="136"/>
        <v>0.32421875</v>
      </c>
      <c r="BN120" s="96">
        <f t="shared" si="136"/>
        <v>0.33044554455445546</v>
      </c>
      <c r="BO120" s="96">
        <f t="shared" si="136"/>
        <v>0.35035460992907802</v>
      </c>
      <c r="BP120" s="96">
        <f t="shared" si="136"/>
        <v>0.38917975567190227</v>
      </c>
      <c r="BQ120" s="96">
        <f t="shared" si="136"/>
        <v>0.30641330166270786</v>
      </c>
      <c r="BR120" s="96">
        <f t="shared" si="136"/>
        <v>9.0579710144927536E-2</v>
      </c>
      <c r="BS120" s="121">
        <f t="shared" si="136"/>
        <v>0.42433234421364985</v>
      </c>
      <c r="BT120" s="121">
        <f t="shared" si="136"/>
        <v>0.16853932584269662</v>
      </c>
      <c r="BU120" s="121">
        <f t="shared" si="136"/>
        <v>0.24489795918367346</v>
      </c>
      <c r="BV120" s="121">
        <f t="shared" si="136"/>
        <v>0.12</v>
      </c>
      <c r="BW120" s="121">
        <f t="shared" si="136"/>
        <v>0.24</v>
      </c>
      <c r="BX120" s="121">
        <f t="shared" si="136"/>
        <v>7.4626865671641784E-2</v>
      </c>
      <c r="BY120" s="121">
        <f t="shared" si="136"/>
        <v>0.171875</v>
      </c>
      <c r="BZ120" s="121">
        <f t="shared" si="136"/>
        <v>0.45217391304347826</v>
      </c>
      <c r="CA120" s="121">
        <f t="shared" si="136"/>
        <v>0.1206896551724138</v>
      </c>
      <c r="CB120" s="121">
        <f t="shared" si="136"/>
        <v>0.48627450980392156</v>
      </c>
      <c r="CC120" s="121">
        <f t="shared" si="136"/>
        <v>0.32634730538922158</v>
      </c>
      <c r="CD120" s="32"/>
      <c r="CE120" s="32">
        <f t="shared" si="109"/>
        <v>0.18312957300391403</v>
      </c>
    </row>
    <row r="121" spans="1:83">
      <c r="A121" s="31" t="s">
        <v>263</v>
      </c>
      <c r="B121" s="153">
        <f t="shared" ref="B121:Q121" si="137">SUM(B27/B30)</f>
        <v>0.12463126843657817</v>
      </c>
      <c r="C121" s="153">
        <f t="shared" si="137"/>
        <v>9.6306818181818188E-2</v>
      </c>
      <c r="D121" s="153">
        <f t="shared" si="137"/>
        <v>0.12002507051081165</v>
      </c>
      <c r="E121" s="153">
        <f t="shared" si="137"/>
        <v>0.35045107564191535</v>
      </c>
      <c r="F121" s="153">
        <f t="shared" si="137"/>
        <v>0.36482334869431643</v>
      </c>
      <c r="G121" s="153">
        <f t="shared" si="137"/>
        <v>0.27080581241743723</v>
      </c>
      <c r="H121" s="153">
        <f t="shared" si="137"/>
        <v>0.23426573426573427</v>
      </c>
      <c r="I121" s="153">
        <f t="shared" si="137"/>
        <v>1.0526315789473684</v>
      </c>
      <c r="J121" s="153">
        <f t="shared" si="137"/>
        <v>0.73434125269978401</v>
      </c>
      <c r="K121" s="153">
        <f t="shared" si="137"/>
        <v>0.625</v>
      </c>
      <c r="L121" s="153">
        <f t="shared" si="137"/>
        <v>0.56707818930041154</v>
      </c>
      <c r="M121" s="153">
        <f t="shared" si="137"/>
        <v>0.30314960629921262</v>
      </c>
      <c r="N121" s="153">
        <f t="shared" si="137"/>
        <v>0.37454545454545457</v>
      </c>
      <c r="O121" s="153">
        <f t="shared" si="137"/>
        <v>0.17465753424657535</v>
      </c>
      <c r="P121" s="153">
        <f t="shared" si="137"/>
        <v>0.48360655737704916</v>
      </c>
      <c r="Q121" s="153">
        <f t="shared" si="137"/>
        <v>0.5589600742804085</v>
      </c>
      <c r="R121" s="153">
        <f t="shared" ref="R121:S121" si="138">SUM(R27/R30)</f>
        <v>7.0469798657718116E-2</v>
      </c>
      <c r="S121" s="64">
        <f t="shared" si="138"/>
        <v>0.95757575757575752</v>
      </c>
      <c r="T121" s="64">
        <f t="shared" ref="T121:AK121" si="139">SUM(T27/T30)</f>
        <v>0.70449172576832153</v>
      </c>
      <c r="U121" s="64">
        <f t="shared" si="139"/>
        <v>2.7480519480519479</v>
      </c>
      <c r="V121" s="64">
        <f t="shared" si="139"/>
        <v>0.49836065573770494</v>
      </c>
      <c r="W121" s="64">
        <f t="shared" si="139"/>
        <v>0.47114252061248529</v>
      </c>
      <c r="X121" s="64">
        <f t="shared" si="139"/>
        <v>0.32752179327521791</v>
      </c>
      <c r="Y121" s="64">
        <f t="shared" si="139"/>
        <v>1.0582191780821917</v>
      </c>
      <c r="Z121" s="64">
        <f t="shared" si="139"/>
        <v>0.30944625407166126</v>
      </c>
      <c r="AA121" s="64">
        <f t="shared" si="139"/>
        <v>1.2066420664206643</v>
      </c>
      <c r="AB121" s="64">
        <f t="shared" si="139"/>
        <v>0.85522388059701493</v>
      </c>
      <c r="AC121" s="64">
        <f t="shared" si="139"/>
        <v>0.44308231173380036</v>
      </c>
      <c r="AD121" s="64">
        <f t="shared" si="139"/>
        <v>0</v>
      </c>
      <c r="AE121" s="64">
        <f t="shared" si="139"/>
        <v>0.58626760563380287</v>
      </c>
      <c r="AF121" s="64">
        <f t="shared" si="139"/>
        <v>0</v>
      </c>
      <c r="AG121" s="64">
        <f t="shared" si="139"/>
        <v>0.67005076142131981</v>
      </c>
      <c r="AH121" s="64">
        <f t="shared" si="139"/>
        <v>0.47474747474747475</v>
      </c>
      <c r="AI121" s="64">
        <f t="shared" si="139"/>
        <v>0.41935483870967744</v>
      </c>
      <c r="AJ121" s="64">
        <f t="shared" si="139"/>
        <v>1.517786561264822</v>
      </c>
      <c r="AK121" s="64">
        <f t="shared" si="139"/>
        <v>0.50806451612903225</v>
      </c>
      <c r="AL121" s="64"/>
      <c r="AM121" s="64">
        <f>SUM(AM27/AM30)</f>
        <v>0.60629921259842523</v>
      </c>
      <c r="AN121" s="64">
        <f>SUM(AN27/AN30)</f>
        <v>0.39655172413793105</v>
      </c>
      <c r="AO121" s="64">
        <f>SUM(AO27/AO30)</f>
        <v>0.42857142857142855</v>
      </c>
      <c r="AP121" s="64">
        <f>SUM(AP27/AP30)</f>
        <v>0.2004920049200492</v>
      </c>
      <c r="AQ121" s="64">
        <f>SUM(AQ27/AQ30)</f>
        <v>0.8731958762886598</v>
      </c>
      <c r="AR121" s="64">
        <f t="shared" ref="AR121:AS121" si="140">SUM(AR27/AR30)</f>
        <v>0.546875</v>
      </c>
      <c r="AS121" s="64">
        <f t="shared" si="140"/>
        <v>0.71764705882352942</v>
      </c>
      <c r="AT121" s="64">
        <f t="shared" ref="AT121:CC121" si="141">SUM(AT27/AT30)</f>
        <v>0.25244618395303325</v>
      </c>
      <c r="AU121" s="64">
        <f t="shared" si="141"/>
        <v>0.58024691358024694</v>
      </c>
      <c r="AV121" s="64">
        <f t="shared" si="141"/>
        <v>0.41786283891547049</v>
      </c>
      <c r="AW121" s="64">
        <f t="shared" si="141"/>
        <v>0.70217917675544794</v>
      </c>
      <c r="AX121" s="64">
        <f t="shared" si="141"/>
        <v>0.32032854209445583</v>
      </c>
      <c r="AY121" s="64">
        <f t="shared" si="141"/>
        <v>0.68310911808669661</v>
      </c>
      <c r="AZ121" s="64">
        <f t="shared" si="141"/>
        <v>0.8094170403587444</v>
      </c>
      <c r="BA121" s="64">
        <f t="shared" si="141"/>
        <v>0</v>
      </c>
      <c r="BB121" s="64">
        <f t="shared" si="141"/>
        <v>1.0823170731707317</v>
      </c>
      <c r="BC121" s="64">
        <f t="shared" si="141"/>
        <v>0.949238578680203</v>
      </c>
      <c r="BD121" s="64">
        <f t="shared" si="141"/>
        <v>1.1018766756032172</v>
      </c>
      <c r="BE121" s="64">
        <f t="shared" si="141"/>
        <v>1.0837696335078535</v>
      </c>
      <c r="BF121" s="64">
        <f t="shared" si="141"/>
        <v>1.193103448275862</v>
      </c>
      <c r="BG121" s="96">
        <f t="shared" si="141"/>
        <v>0.60730593607305938</v>
      </c>
      <c r="BH121" s="96">
        <f t="shared" si="141"/>
        <v>0.84905660377358494</v>
      </c>
      <c r="BI121" s="96">
        <f t="shared" si="141"/>
        <v>1.5739644970414202</v>
      </c>
      <c r="BJ121" s="96">
        <f t="shared" si="141"/>
        <v>0.73786407766990292</v>
      </c>
      <c r="BK121" s="96">
        <f t="shared" si="141"/>
        <v>0.85576923076923073</v>
      </c>
      <c r="BL121" s="96">
        <f t="shared" si="141"/>
        <v>0.74404761904761907</v>
      </c>
      <c r="BM121" s="96">
        <f t="shared" si="141"/>
        <v>0.96511627906976749</v>
      </c>
      <c r="BN121" s="96">
        <f t="shared" si="141"/>
        <v>1.9347826086956521</v>
      </c>
      <c r="BO121" s="96">
        <f t="shared" si="141"/>
        <v>1.4277456647398843</v>
      </c>
      <c r="BP121" s="96">
        <f t="shared" si="141"/>
        <v>1.3850931677018634</v>
      </c>
      <c r="BQ121" s="96">
        <f t="shared" si="141"/>
        <v>1.2463768115942029</v>
      </c>
      <c r="BR121" s="96">
        <f t="shared" si="141"/>
        <v>0.44247787610619471</v>
      </c>
      <c r="BS121" s="121">
        <f t="shared" si="141"/>
        <v>3.8133333333333335</v>
      </c>
      <c r="BT121" s="121">
        <f t="shared" si="141"/>
        <v>0.88235294117647056</v>
      </c>
      <c r="BU121" s="121">
        <f t="shared" si="141"/>
        <v>1.2</v>
      </c>
      <c r="BV121" s="121">
        <f t="shared" si="141"/>
        <v>0.3</v>
      </c>
      <c r="BW121" s="121">
        <f t="shared" si="141"/>
        <v>1.2</v>
      </c>
      <c r="BX121" s="121">
        <f t="shared" si="141"/>
        <v>0.7142857142857143</v>
      </c>
      <c r="BY121" s="121">
        <f t="shared" si="141"/>
        <v>1.375</v>
      </c>
      <c r="BZ121" s="121">
        <f t="shared" si="141"/>
        <v>2.1666666666666665</v>
      </c>
      <c r="CA121" s="121">
        <f t="shared" si="141"/>
        <v>1.4</v>
      </c>
      <c r="CB121" s="121">
        <f t="shared" si="141"/>
        <v>3.4444444444444446</v>
      </c>
      <c r="CC121" s="121">
        <f t="shared" si="141"/>
        <v>1.4342105263157894</v>
      </c>
      <c r="CD121" s="32"/>
      <c r="CE121" s="32">
        <f t="shared" si="109"/>
        <v>0.6213095530397279</v>
      </c>
    </row>
    <row r="122" spans="1:83">
      <c r="A122" s="31" t="s">
        <v>264</v>
      </c>
      <c r="B122" s="153">
        <f t="shared" ref="B122:Q122" si="142">SUM(B23-B42)/B23</f>
        <v>-0.12231559290382819</v>
      </c>
      <c r="C122" s="153">
        <f t="shared" si="142"/>
        <v>-0.16540837336993822</v>
      </c>
      <c r="D122" s="153">
        <f t="shared" si="142"/>
        <v>0.47264523406655384</v>
      </c>
      <c r="E122" s="153">
        <f t="shared" si="142"/>
        <v>0.52095808383233533</v>
      </c>
      <c r="F122" s="153">
        <f t="shared" si="142"/>
        <v>0.5457589285714286</v>
      </c>
      <c r="G122" s="153">
        <f t="shared" si="142"/>
        <v>0.635673624288425</v>
      </c>
      <c r="H122" s="153">
        <f t="shared" si="142"/>
        <v>0.69141274238227146</v>
      </c>
      <c r="I122" s="153">
        <f t="shared" si="142"/>
        <v>0.49867374005305037</v>
      </c>
      <c r="J122" s="153">
        <f t="shared" si="142"/>
        <v>0.29291716686674668</v>
      </c>
      <c r="K122" s="153">
        <f t="shared" si="142"/>
        <v>0.58079625292740045</v>
      </c>
      <c r="L122" s="153">
        <f t="shared" si="142"/>
        <v>0.47779111644657862</v>
      </c>
      <c r="M122" s="153">
        <f t="shared" si="142"/>
        <v>8.2000000000000003E-2</v>
      </c>
      <c r="N122" s="153">
        <f t="shared" si="142"/>
        <v>0.61578947368421055</v>
      </c>
      <c r="O122" s="153">
        <f t="shared" si="142"/>
        <v>0.90943575154101475</v>
      </c>
      <c r="P122" s="153">
        <f t="shared" si="142"/>
        <v>0.5391169635941131</v>
      </c>
      <c r="Q122" s="153">
        <f t="shared" si="142"/>
        <v>1</v>
      </c>
      <c r="R122" s="153">
        <f t="shared" ref="R122:S122" si="143">SUM(R23-R42)/R23</f>
        <v>8.8447653429602882E-2</v>
      </c>
      <c r="S122" s="64">
        <f t="shared" si="143"/>
        <v>0.58687258687258692</v>
      </c>
      <c r="T122" s="64">
        <f t="shared" ref="T122:AK122" si="144">SUM(T23-T42)/T23</f>
        <v>8.6956521739130432E-2</v>
      </c>
      <c r="U122" s="64">
        <f t="shared" si="144"/>
        <v>0.46387832699619774</v>
      </c>
      <c r="V122" s="64">
        <f t="shared" si="144"/>
        <v>0.5</v>
      </c>
      <c r="W122" s="64">
        <f t="shared" si="144"/>
        <v>-2.8089887640449437E-2</v>
      </c>
      <c r="X122" s="64">
        <f t="shared" si="144"/>
        <v>0.58250000000000002</v>
      </c>
      <c r="Y122" s="64">
        <f t="shared" si="144"/>
        <v>0.59842519685039375</v>
      </c>
      <c r="Z122" s="64">
        <f t="shared" si="144"/>
        <v>0.59836065573770492</v>
      </c>
      <c r="AA122" s="64">
        <f t="shared" si="144"/>
        <v>0.61578947368421055</v>
      </c>
      <c r="AB122" s="64">
        <f t="shared" si="144"/>
        <v>0.37822349570200575</v>
      </c>
      <c r="AC122" s="64">
        <f t="shared" si="144"/>
        <v>0.53536977491961413</v>
      </c>
      <c r="AD122" s="64">
        <f t="shared" si="144"/>
        <v>0.69548872180451127</v>
      </c>
      <c r="AE122" s="64">
        <f t="shared" si="144"/>
        <v>0.29836512261580383</v>
      </c>
      <c r="AF122" s="64">
        <f t="shared" si="144"/>
        <v>0.59532374100719421</v>
      </c>
      <c r="AG122" s="64">
        <f t="shared" si="144"/>
        <v>0.48010610079575594</v>
      </c>
      <c r="AH122" s="64">
        <f t="shared" si="144"/>
        <v>1</v>
      </c>
      <c r="AI122" s="64">
        <f t="shared" si="144"/>
        <v>0.49468085106382981</v>
      </c>
      <c r="AJ122" s="64">
        <f t="shared" si="144"/>
        <v>1</v>
      </c>
      <c r="AK122" s="64">
        <f t="shared" si="144"/>
        <v>0.48511904761904762</v>
      </c>
      <c r="AL122" s="64"/>
      <c r="AM122" s="64">
        <f>SUM(AM23-AM42)/AM23</f>
        <v>0.51724137931034486</v>
      </c>
      <c r="AN122" s="64">
        <f>SUM(AN23-AN42)/AN23</f>
        <v>0.352112676056338</v>
      </c>
      <c r="AO122" s="64">
        <f>SUM(AO23-AO42)/AO23</f>
        <v>0.42973523421588594</v>
      </c>
      <c r="AP122" s="64">
        <f>SUM(AP23-AP42)/AP23</f>
        <v>0.57239057239057234</v>
      </c>
      <c r="AQ122" s="64">
        <f>SUM(AQ23-AQ42)/AQ23</f>
        <v>0.2557471264367816</v>
      </c>
      <c r="AR122" s="64">
        <f t="shared" ref="AR122:AS122" si="145">SUM(AR23-AR42)/AR23</f>
        <v>1</v>
      </c>
      <c r="AS122" s="64">
        <f t="shared" si="145"/>
        <v>1</v>
      </c>
      <c r="AT122" s="64">
        <f t="shared" ref="AT122:AZ122" si="146">SUM(AT23-AT42)/AT23</f>
        <v>0.58188153310104529</v>
      </c>
      <c r="AU122" s="64">
        <f t="shared" si="146"/>
        <v>0.56913580246913575</v>
      </c>
      <c r="AV122" s="64">
        <f t="shared" si="146"/>
        <v>0.52807017543859647</v>
      </c>
      <c r="AW122" s="64">
        <f t="shared" si="146"/>
        <v>0.75100401606425704</v>
      </c>
      <c r="AX122" s="64">
        <f t="shared" si="146"/>
        <v>0.38694638694638694</v>
      </c>
      <c r="AY122" s="64">
        <f t="shared" si="146"/>
        <v>1</v>
      </c>
      <c r="AZ122" s="64">
        <f t="shared" si="146"/>
        <v>0.50847457627118642</v>
      </c>
      <c r="BA122" s="64">
        <v>0</v>
      </c>
      <c r="BB122" s="64">
        <v>0</v>
      </c>
      <c r="BC122" s="64">
        <f t="shared" ref="BC122:BU122" si="147">SUM(BC23-BC42)/BC23</f>
        <v>0.37810945273631841</v>
      </c>
      <c r="BD122" s="64">
        <f t="shared" si="147"/>
        <v>0.42182890855457228</v>
      </c>
      <c r="BE122" s="64">
        <f t="shared" si="147"/>
        <v>0.49342105263157893</v>
      </c>
      <c r="BF122" s="64">
        <f t="shared" si="147"/>
        <v>0.56744186046511624</v>
      </c>
      <c r="BG122" s="96">
        <f t="shared" si="147"/>
        <v>0.78523489932885904</v>
      </c>
      <c r="BH122" s="96">
        <f t="shared" si="147"/>
        <v>0.55882352941176472</v>
      </c>
      <c r="BI122" s="96">
        <f t="shared" si="147"/>
        <v>0.40609137055837563</v>
      </c>
      <c r="BJ122" s="96">
        <f t="shared" si="147"/>
        <v>0.5</v>
      </c>
      <c r="BK122" s="96">
        <f t="shared" si="147"/>
        <v>0.47761194029850745</v>
      </c>
      <c r="BL122" s="96">
        <f t="shared" si="147"/>
        <v>1</v>
      </c>
      <c r="BM122" s="96">
        <f t="shared" si="147"/>
        <v>0.32978723404255317</v>
      </c>
      <c r="BN122" s="96">
        <f t="shared" si="147"/>
        <v>0.29565217391304349</v>
      </c>
      <c r="BO122" s="96">
        <f t="shared" si="147"/>
        <v>0.55932203389830504</v>
      </c>
      <c r="BP122" s="96">
        <f t="shared" si="147"/>
        <v>0.45669291338582679</v>
      </c>
      <c r="BQ122" s="96">
        <f t="shared" si="147"/>
        <v>0.1619718309859155</v>
      </c>
      <c r="BR122" s="96">
        <f t="shared" si="147"/>
        <v>0.37209302325581395</v>
      </c>
      <c r="BS122" s="121">
        <f t="shared" si="147"/>
        <v>0.42405063291139239</v>
      </c>
      <c r="BT122" s="121">
        <f t="shared" si="147"/>
        <v>0.48275862068965519</v>
      </c>
      <c r="BU122" s="121">
        <f t="shared" si="147"/>
        <v>0.52173913043478259</v>
      </c>
      <c r="BV122" s="121">
        <v>0</v>
      </c>
      <c r="BW122" s="121">
        <f t="shared" ref="BW122:CC122" si="148">SUM(BW23-BW42)/BW23</f>
        <v>0.44117647058823528</v>
      </c>
      <c r="BX122" s="121">
        <f t="shared" si="148"/>
        <v>0.39473684210526316</v>
      </c>
      <c r="BY122" s="121">
        <f t="shared" si="148"/>
        <v>0.5056179775280899</v>
      </c>
      <c r="BZ122" s="121">
        <f t="shared" si="148"/>
        <v>0.5</v>
      </c>
      <c r="CA122" s="121">
        <f t="shared" si="148"/>
        <v>0.35714285714285715</v>
      </c>
      <c r="CB122" s="121">
        <f t="shared" si="148"/>
        <v>0.47826086956521741</v>
      </c>
      <c r="CC122" s="121">
        <f t="shared" si="148"/>
        <v>0.44262295081967212</v>
      </c>
      <c r="CD122" s="32"/>
      <c r="CE122" s="32">
        <f t="shared" si="109"/>
        <v>0.45740384050465654</v>
      </c>
    </row>
    <row r="123" spans="1:83">
      <c r="A123" s="31" t="s">
        <v>265</v>
      </c>
      <c r="B123" s="153">
        <f t="shared" ref="B123:Q123" si="149">SUM(B28/B38)</f>
        <v>0</v>
      </c>
      <c r="C123" s="153">
        <f t="shared" si="149"/>
        <v>0</v>
      </c>
      <c r="D123" s="153">
        <f t="shared" si="149"/>
        <v>0.23320365892124909</v>
      </c>
      <c r="E123" s="153">
        <f t="shared" si="149"/>
        <v>2.3629489603024575E-2</v>
      </c>
      <c r="F123" s="153">
        <f t="shared" si="149"/>
        <v>0.10176433522369251</v>
      </c>
      <c r="G123" s="153">
        <f t="shared" si="149"/>
        <v>0</v>
      </c>
      <c r="H123" s="153">
        <f t="shared" si="149"/>
        <v>0</v>
      </c>
      <c r="I123" s="153">
        <f t="shared" si="149"/>
        <v>0</v>
      </c>
      <c r="J123" s="153">
        <f t="shared" si="149"/>
        <v>1.9639934533551555E-2</v>
      </c>
      <c r="K123" s="153">
        <f t="shared" si="149"/>
        <v>5.514885309907272E-2</v>
      </c>
      <c r="L123" s="153">
        <f t="shared" si="149"/>
        <v>0</v>
      </c>
      <c r="M123" s="153">
        <f t="shared" si="149"/>
        <v>0</v>
      </c>
      <c r="N123" s="153">
        <f t="shared" si="149"/>
        <v>0</v>
      </c>
      <c r="O123" s="153">
        <f t="shared" si="149"/>
        <v>0</v>
      </c>
      <c r="P123" s="153">
        <f t="shared" si="149"/>
        <v>0</v>
      </c>
      <c r="Q123" s="153">
        <f t="shared" si="149"/>
        <v>0</v>
      </c>
      <c r="R123" s="153">
        <f t="shared" ref="R123:S123" si="150">SUM(R28/R38)</f>
        <v>0</v>
      </c>
      <c r="S123" s="64">
        <f t="shared" si="150"/>
        <v>0</v>
      </c>
      <c r="T123" s="64">
        <f t="shared" ref="T123:AK123" si="151">SUM(T28/T38)</f>
        <v>0</v>
      </c>
      <c r="U123" s="64">
        <f t="shared" si="151"/>
        <v>4.616477272727273E-3</v>
      </c>
      <c r="V123" s="64">
        <f t="shared" si="151"/>
        <v>0</v>
      </c>
      <c r="W123" s="64">
        <f t="shared" si="151"/>
        <v>0</v>
      </c>
      <c r="X123" s="64">
        <f t="shared" si="151"/>
        <v>0</v>
      </c>
      <c r="Y123" s="64">
        <f t="shared" si="151"/>
        <v>1.8025751072961373E-2</v>
      </c>
      <c r="Z123" s="64">
        <f t="shared" si="151"/>
        <v>6.6500415627597674E-3</v>
      </c>
      <c r="AA123" s="64">
        <f t="shared" si="151"/>
        <v>0</v>
      </c>
      <c r="AB123" s="64">
        <f t="shared" si="151"/>
        <v>0</v>
      </c>
      <c r="AC123" s="64">
        <f t="shared" si="151"/>
        <v>0</v>
      </c>
      <c r="AD123" s="64">
        <f t="shared" si="151"/>
        <v>0</v>
      </c>
      <c r="AE123" s="64">
        <f t="shared" si="151"/>
        <v>0</v>
      </c>
      <c r="AF123" s="64">
        <f t="shared" si="151"/>
        <v>0</v>
      </c>
      <c r="AG123" s="64">
        <f t="shared" si="151"/>
        <v>0</v>
      </c>
      <c r="AH123" s="64">
        <f t="shared" si="151"/>
        <v>5.1843317972350228E-2</v>
      </c>
      <c r="AI123" s="64">
        <f t="shared" si="151"/>
        <v>0</v>
      </c>
      <c r="AJ123" s="64">
        <f t="shared" si="151"/>
        <v>0</v>
      </c>
      <c r="AK123" s="64">
        <f t="shared" si="151"/>
        <v>0</v>
      </c>
      <c r="AL123" s="64"/>
      <c r="AM123" s="64">
        <f>SUM(AM28/AM38)</f>
        <v>0</v>
      </c>
      <c r="AN123" s="64">
        <f>SUM(AN28/AN38)</f>
        <v>0</v>
      </c>
      <c r="AO123" s="64">
        <f>SUM(AO28/AO38)</f>
        <v>0</v>
      </c>
      <c r="AP123" s="64">
        <f>SUM(AP28/AP38)</f>
        <v>0</v>
      </c>
      <c r="AQ123" s="64">
        <f>SUM(AQ28/AQ38)</f>
        <v>5.9623181492964462E-3</v>
      </c>
      <c r="AR123" s="64">
        <f t="shared" ref="AR123:AS123" si="152">SUM(AR28/AR38)</f>
        <v>0</v>
      </c>
      <c r="AS123" s="64">
        <f t="shared" si="152"/>
        <v>0</v>
      </c>
      <c r="AT123" s="64">
        <f t="shared" ref="AT123:CC123" si="153">SUM(AT28/AT38)</f>
        <v>0</v>
      </c>
      <c r="AU123" s="64">
        <f t="shared" si="153"/>
        <v>0</v>
      </c>
      <c r="AV123" s="64">
        <f t="shared" si="153"/>
        <v>0</v>
      </c>
      <c r="AW123" s="64">
        <f t="shared" si="153"/>
        <v>0</v>
      </c>
      <c r="AX123" s="64">
        <f t="shared" si="153"/>
        <v>0</v>
      </c>
      <c r="AY123" s="64">
        <f t="shared" si="153"/>
        <v>0</v>
      </c>
      <c r="AZ123" s="64">
        <f t="shared" si="153"/>
        <v>1.6708437761069339E-2</v>
      </c>
      <c r="BA123" s="64">
        <f t="shared" si="153"/>
        <v>0</v>
      </c>
      <c r="BB123" s="64">
        <f t="shared" si="153"/>
        <v>0</v>
      </c>
      <c r="BC123" s="64">
        <f t="shared" si="153"/>
        <v>0</v>
      </c>
      <c r="BD123" s="64">
        <f t="shared" si="153"/>
        <v>0</v>
      </c>
      <c r="BE123" s="64">
        <f t="shared" si="153"/>
        <v>0</v>
      </c>
      <c r="BF123" s="64">
        <f t="shared" si="153"/>
        <v>0</v>
      </c>
      <c r="BG123" s="96">
        <f t="shared" si="153"/>
        <v>6.0422960725075532E-2</v>
      </c>
      <c r="BH123" s="96">
        <f t="shared" si="153"/>
        <v>0</v>
      </c>
      <c r="BI123" s="96">
        <f t="shared" si="153"/>
        <v>0</v>
      </c>
      <c r="BJ123" s="96">
        <f t="shared" si="153"/>
        <v>0</v>
      </c>
      <c r="BK123" s="96">
        <f t="shared" si="153"/>
        <v>0</v>
      </c>
      <c r="BL123" s="96">
        <f t="shared" si="153"/>
        <v>0</v>
      </c>
      <c r="BM123" s="96">
        <f t="shared" si="153"/>
        <v>0</v>
      </c>
      <c r="BN123" s="96">
        <f t="shared" si="153"/>
        <v>0</v>
      </c>
      <c r="BO123" s="96">
        <f t="shared" si="153"/>
        <v>0</v>
      </c>
      <c r="BP123" s="96">
        <f t="shared" si="153"/>
        <v>0</v>
      </c>
      <c r="BQ123" s="96">
        <f t="shared" si="153"/>
        <v>0</v>
      </c>
      <c r="BR123" s="96">
        <f t="shared" si="153"/>
        <v>0</v>
      </c>
      <c r="BS123" s="121">
        <f t="shared" si="153"/>
        <v>0</v>
      </c>
      <c r="BT123" s="121">
        <f t="shared" si="153"/>
        <v>0</v>
      </c>
      <c r="BU123" s="121">
        <f t="shared" si="153"/>
        <v>0</v>
      </c>
      <c r="BV123" s="121">
        <f t="shared" si="153"/>
        <v>0</v>
      </c>
      <c r="BW123" s="121">
        <f t="shared" si="153"/>
        <v>0</v>
      </c>
      <c r="BX123" s="121">
        <f t="shared" si="153"/>
        <v>0</v>
      </c>
      <c r="BY123" s="121">
        <f t="shared" si="153"/>
        <v>0</v>
      </c>
      <c r="BZ123" s="121">
        <f t="shared" si="153"/>
        <v>0</v>
      </c>
      <c r="CA123" s="121">
        <f t="shared" si="153"/>
        <v>0</v>
      </c>
      <c r="CB123" s="121">
        <f t="shared" si="153"/>
        <v>0</v>
      </c>
      <c r="CC123" s="121">
        <f t="shared" si="153"/>
        <v>0</v>
      </c>
      <c r="CD123" s="32"/>
      <c r="CE123" s="32">
        <f t="shared" si="109"/>
        <v>8.0758861607679797E-3</v>
      </c>
    </row>
    <row r="124" spans="1:83">
      <c r="A124" s="31" t="s">
        <v>266</v>
      </c>
      <c r="B124" s="153">
        <f t="shared" ref="B124:Q124" si="154">SUM(B43/B38)</f>
        <v>0.28446997776130467</v>
      </c>
      <c r="C124" s="153">
        <f t="shared" si="154"/>
        <v>0.11311637080867851</v>
      </c>
      <c r="D124" s="153">
        <f t="shared" si="154"/>
        <v>6.8552202712648516E-2</v>
      </c>
      <c r="E124" s="153">
        <f t="shared" si="154"/>
        <v>0.13705103969754254</v>
      </c>
      <c r="F124" s="153">
        <f t="shared" si="154"/>
        <v>0.15059861373660996</v>
      </c>
      <c r="G124" s="153">
        <f t="shared" si="154"/>
        <v>0.10477299185098952</v>
      </c>
      <c r="H124" s="153">
        <f t="shared" si="154"/>
        <v>4.9804432855280314E-2</v>
      </c>
      <c r="I124" s="153">
        <f t="shared" si="154"/>
        <v>7.0152390961639513E-2</v>
      </c>
      <c r="J124" s="153">
        <f t="shared" si="154"/>
        <v>7.2340425531914887E-2</v>
      </c>
      <c r="K124" s="153">
        <f t="shared" si="154"/>
        <v>0.16251830161054173</v>
      </c>
      <c r="L124" s="153">
        <f t="shared" si="154"/>
        <v>7.3013198539736035E-2</v>
      </c>
      <c r="M124" s="153">
        <f t="shared" si="154"/>
        <v>0.27426580388252864</v>
      </c>
      <c r="N124" s="153">
        <f t="shared" si="154"/>
        <v>0.16498316498316498</v>
      </c>
      <c r="O124" s="153">
        <f t="shared" si="154"/>
        <v>8.3773238466834973E-2</v>
      </c>
      <c r="P124" s="153">
        <f t="shared" si="154"/>
        <v>6.9751693002257337E-2</v>
      </c>
      <c r="Q124" s="153">
        <f t="shared" si="154"/>
        <v>9.9463475030953361E-2</v>
      </c>
      <c r="R124" s="153">
        <f t="shared" ref="R124:S124" si="155">SUM(R43/R38)</f>
        <v>0.19314516129032258</v>
      </c>
      <c r="S124" s="64">
        <f t="shared" si="155"/>
        <v>0.11191099476439791</v>
      </c>
      <c r="T124" s="64">
        <f t="shared" ref="T124:AK124" si="156">SUM(T43/T38)</f>
        <v>9.1659028414298807E-2</v>
      </c>
      <c r="U124" s="64">
        <f t="shared" si="156"/>
        <v>0.13316761363636365</v>
      </c>
      <c r="V124" s="64">
        <f t="shared" si="156"/>
        <v>7.3839662447257384E-2</v>
      </c>
      <c r="W124" s="64">
        <f t="shared" si="156"/>
        <v>0.2365364308342133</v>
      </c>
      <c r="X124" s="64">
        <f t="shared" si="156"/>
        <v>0.11870295309785756</v>
      </c>
      <c r="Y124" s="64">
        <f t="shared" si="156"/>
        <v>0.26266094420600861</v>
      </c>
      <c r="Z124" s="64">
        <f t="shared" si="156"/>
        <v>0.12759767248545303</v>
      </c>
      <c r="AA124" s="64">
        <f t="shared" si="156"/>
        <v>0.10154525386313466</v>
      </c>
      <c r="AB124" s="64">
        <f t="shared" si="156"/>
        <v>0.1363398007341374</v>
      </c>
      <c r="AC124" s="64">
        <f t="shared" si="156"/>
        <v>6.1867266591676039E-2</v>
      </c>
      <c r="AD124" s="64">
        <f t="shared" si="156"/>
        <v>7.746478873239436E-2</v>
      </c>
      <c r="AE124" s="64">
        <f t="shared" si="156"/>
        <v>8.6191335740072206E-2</v>
      </c>
      <c r="AF124" s="64">
        <f t="shared" si="156"/>
        <v>6.9016881827209539E-2</v>
      </c>
      <c r="AG124" s="64">
        <f t="shared" si="156"/>
        <v>0.27781192378610942</v>
      </c>
      <c r="AH124" s="64">
        <f t="shared" si="156"/>
        <v>9.9078341013824886E-2</v>
      </c>
      <c r="AI124" s="64">
        <f t="shared" si="156"/>
        <v>0.13195020746887967</v>
      </c>
      <c r="AJ124" s="64">
        <f t="shared" si="156"/>
        <v>0.39838337182448036</v>
      </c>
      <c r="AK124" s="64">
        <f t="shared" si="156"/>
        <v>0.22846828261990718</v>
      </c>
      <c r="AL124" s="64"/>
      <c r="AM124" s="64">
        <f>SUM(AM43/AM38)</f>
        <v>0.20430107526881722</v>
      </c>
      <c r="AN124" s="64">
        <f>SUM(AN43/AN38)</f>
        <v>0.10292812777284827</v>
      </c>
      <c r="AO124" s="64">
        <f>SUM(AO43/AO38)</f>
        <v>0.1326530612244898</v>
      </c>
      <c r="AP124" s="64">
        <f>SUM(AP43/AP38)</f>
        <v>4.641744548286604E-2</v>
      </c>
      <c r="AQ124" s="64">
        <f>SUM(AQ43/AQ38)</f>
        <v>8.9673264965418553E-2</v>
      </c>
      <c r="AR124" s="64">
        <f t="shared" ref="AR124:AS124" si="157">SUM(AR43/AR38)</f>
        <v>0.31282952548330406</v>
      </c>
      <c r="AS124" s="64">
        <f t="shared" si="157"/>
        <v>0.18286655683690281</v>
      </c>
      <c r="AT124" s="64">
        <f t="shared" ref="AT124:CC124" si="158">SUM(AT43/AT38)</f>
        <v>8.8965915655690356E-2</v>
      </c>
      <c r="AU124" s="64">
        <f t="shared" si="158"/>
        <v>0.1467065868263473</v>
      </c>
      <c r="AV124" s="64">
        <f t="shared" si="158"/>
        <v>9.2279217345319936E-2</v>
      </c>
      <c r="AW124" s="64">
        <f t="shared" si="158"/>
        <v>0.16720516962843296</v>
      </c>
      <c r="AX124" s="64">
        <f t="shared" si="158"/>
        <v>0.18670649738610903</v>
      </c>
      <c r="AY124" s="64">
        <f t="shared" si="158"/>
        <v>0.31386861313868614</v>
      </c>
      <c r="AZ124" s="64">
        <f t="shared" si="158"/>
        <v>0.15538847117794485</v>
      </c>
      <c r="BA124" s="64">
        <f t="shared" si="158"/>
        <v>0</v>
      </c>
      <c r="BB124" s="64">
        <f t="shared" si="158"/>
        <v>0.21739130434782608</v>
      </c>
      <c r="BC124" s="64">
        <f t="shared" si="158"/>
        <v>0.14097496706192358</v>
      </c>
      <c r="BD124" s="64">
        <f t="shared" si="158"/>
        <v>9.6648480124707711E-2</v>
      </c>
      <c r="BE124" s="64">
        <f t="shared" si="158"/>
        <v>0.1140495867768595</v>
      </c>
      <c r="BF124" s="64">
        <f t="shared" si="158"/>
        <v>0.20073327222731438</v>
      </c>
      <c r="BG124" s="96">
        <f t="shared" si="158"/>
        <v>0.15105740181268881</v>
      </c>
      <c r="BH124" s="96">
        <f t="shared" si="158"/>
        <v>4.0201005025125629E-2</v>
      </c>
      <c r="BI124" s="96">
        <f t="shared" si="158"/>
        <v>0.12299465240641712</v>
      </c>
      <c r="BJ124" s="96">
        <f t="shared" si="158"/>
        <v>0.19337016574585636</v>
      </c>
      <c r="BK124" s="96">
        <f t="shared" si="158"/>
        <v>0.16074766355140188</v>
      </c>
      <c r="BL124" s="96">
        <f t="shared" si="158"/>
        <v>0</v>
      </c>
      <c r="BM124" s="96">
        <f t="shared" si="158"/>
        <v>0.154296875</v>
      </c>
      <c r="BN124" s="96">
        <f t="shared" si="158"/>
        <v>0.17821782178217821</v>
      </c>
      <c r="BO124" s="96">
        <f t="shared" si="158"/>
        <v>0.14042553191489363</v>
      </c>
      <c r="BP124" s="96">
        <f t="shared" si="158"/>
        <v>9.5986038394415357E-2</v>
      </c>
      <c r="BQ124" s="96">
        <f t="shared" si="158"/>
        <v>9.0261282660332537E-2</v>
      </c>
      <c r="BR124" s="96">
        <f t="shared" si="158"/>
        <v>0.16123188405797101</v>
      </c>
      <c r="BS124" s="121">
        <f t="shared" si="158"/>
        <v>9.6439169139465875E-2</v>
      </c>
      <c r="BT124" s="121">
        <f t="shared" si="158"/>
        <v>4.49438202247191E-2</v>
      </c>
      <c r="BU124" s="121">
        <f t="shared" si="158"/>
        <v>0.26530612244897961</v>
      </c>
      <c r="BV124" s="121">
        <f t="shared" si="158"/>
        <v>0.2</v>
      </c>
      <c r="BW124" s="121">
        <f t="shared" si="158"/>
        <v>0.44</v>
      </c>
      <c r="BX124" s="121">
        <f t="shared" si="158"/>
        <v>0.13432835820895522</v>
      </c>
      <c r="BY124" s="121">
        <f t="shared" si="158"/>
        <v>0.42708333333333331</v>
      </c>
      <c r="BZ124" s="121">
        <f t="shared" si="158"/>
        <v>0.39130434782608697</v>
      </c>
      <c r="CA124" s="121">
        <f t="shared" si="158"/>
        <v>0</v>
      </c>
      <c r="CB124" s="121">
        <f t="shared" si="158"/>
        <v>0.20392156862745098</v>
      </c>
      <c r="CC124" s="121">
        <f t="shared" si="158"/>
        <v>0.21856287425149701</v>
      </c>
      <c r="CD124" s="32"/>
      <c r="CE124" s="32">
        <f t="shared" si="109"/>
        <v>0.12807219862018529</v>
      </c>
    </row>
    <row r="125" spans="1:83">
      <c r="A125" s="31" t="s">
        <v>267</v>
      </c>
      <c r="B125" s="153">
        <f t="shared" ref="B125:Q125" si="159">SUM(B43/B30)</f>
        <v>0.56600294985250732</v>
      </c>
      <c r="C125" s="153">
        <f t="shared" si="159"/>
        <v>0.16292613636363637</v>
      </c>
      <c r="D125" s="153">
        <f t="shared" si="159"/>
        <v>0.20432466311501096</v>
      </c>
      <c r="E125" s="153">
        <f t="shared" si="159"/>
        <v>0.30187369882026371</v>
      </c>
      <c r="F125" s="153">
        <f t="shared" si="159"/>
        <v>0.36712749615975421</v>
      </c>
      <c r="G125" s="153">
        <f t="shared" si="159"/>
        <v>0.23778071334214002</v>
      </c>
      <c r="H125" s="153">
        <f t="shared" si="159"/>
        <v>0.22261072261072262</v>
      </c>
      <c r="I125" s="153">
        <f t="shared" si="159"/>
        <v>0.23421052631578948</v>
      </c>
      <c r="J125" s="153">
        <f t="shared" si="159"/>
        <v>0.23866090712742979</v>
      </c>
      <c r="K125" s="153">
        <f t="shared" si="159"/>
        <v>0.42474489795918369</v>
      </c>
      <c r="L125" s="153">
        <f t="shared" si="159"/>
        <v>0.2139917695473251</v>
      </c>
      <c r="M125" s="153">
        <f t="shared" si="159"/>
        <v>0.54232283464566933</v>
      </c>
      <c r="N125" s="153">
        <f t="shared" si="159"/>
        <v>0.35636363636363638</v>
      </c>
      <c r="O125" s="153">
        <f t="shared" si="159"/>
        <v>0.41666666666666669</v>
      </c>
      <c r="P125" s="153">
        <f t="shared" si="159"/>
        <v>0.23025335320417287</v>
      </c>
      <c r="Q125" s="153">
        <f t="shared" si="159"/>
        <v>0.22376973073351902</v>
      </c>
      <c r="R125" s="153">
        <f t="shared" ref="R125:S125" si="160">SUM(R43/R30)</f>
        <v>0.80369127516778527</v>
      </c>
      <c r="S125" s="64">
        <f t="shared" si="160"/>
        <v>0.51818181818181819</v>
      </c>
      <c r="T125" s="64">
        <f t="shared" ref="T125:AK125" si="161">SUM(T43/T30)</f>
        <v>0.2364066193853428</v>
      </c>
      <c r="U125" s="64">
        <f t="shared" si="161"/>
        <v>0.97402597402597402</v>
      </c>
      <c r="V125" s="64">
        <f t="shared" si="161"/>
        <v>0.1721311475409836</v>
      </c>
      <c r="W125" s="64">
        <f t="shared" si="161"/>
        <v>0.52767962308598348</v>
      </c>
      <c r="X125" s="64">
        <f t="shared" si="161"/>
        <v>0.25529265255292655</v>
      </c>
      <c r="Y125" s="64">
        <f t="shared" si="161"/>
        <v>1.047945205479452</v>
      </c>
      <c r="Z125" s="64">
        <f t="shared" si="161"/>
        <v>0.2857142857142857</v>
      </c>
      <c r="AA125" s="64">
        <f t="shared" si="161"/>
        <v>0.33948339483394835</v>
      </c>
      <c r="AB125" s="64">
        <f t="shared" si="161"/>
        <v>0.38805970149253732</v>
      </c>
      <c r="AC125" s="64">
        <f t="shared" si="161"/>
        <v>0.19264448336252188</v>
      </c>
      <c r="AD125" s="64">
        <f t="shared" si="161"/>
        <v>0.39568345323741005</v>
      </c>
      <c r="AE125" s="64">
        <f t="shared" si="161"/>
        <v>0.33626760563380281</v>
      </c>
      <c r="AF125" s="64">
        <f t="shared" si="161"/>
        <v>0.27470355731225299</v>
      </c>
      <c r="AG125" s="64">
        <f t="shared" si="161"/>
        <v>0.76480541455160744</v>
      </c>
      <c r="AH125" s="64">
        <f t="shared" si="161"/>
        <v>0.28956228956228958</v>
      </c>
      <c r="AI125" s="64">
        <f t="shared" si="161"/>
        <v>0.301707779886148</v>
      </c>
      <c r="AJ125" s="64">
        <f t="shared" si="161"/>
        <v>1.3636363636363635</v>
      </c>
      <c r="AK125" s="64">
        <f t="shared" si="161"/>
        <v>1.7862903225806452</v>
      </c>
      <c r="AL125" s="64"/>
      <c r="AM125" s="64">
        <f>SUM(AM43/AM30)</f>
        <v>0.67322834645669294</v>
      </c>
      <c r="AN125" s="64">
        <f>SUM(AN43/AN30)</f>
        <v>0.33333333333333331</v>
      </c>
      <c r="AO125" s="64">
        <f>SUM(AO43/AO30)</f>
        <v>0.30696576151121607</v>
      </c>
      <c r="AP125" s="64">
        <f>SUM(AP43/AP30)</f>
        <v>0.18327183271832717</v>
      </c>
      <c r="AQ125" s="64">
        <f>SUM(AQ43/AQ30)</f>
        <v>0.38762886597938145</v>
      </c>
      <c r="AR125" s="64">
        <f t="shared" ref="AR125:AS125" si="162">SUM(AR43/AR30)</f>
        <v>0.6953125</v>
      </c>
      <c r="AS125" s="64">
        <f t="shared" si="162"/>
        <v>0.43529411764705883</v>
      </c>
      <c r="AT125" s="64">
        <f t="shared" ref="AT125:CC125" si="163">SUM(AT43/AT30)</f>
        <v>0.30136986301369861</v>
      </c>
      <c r="AU125" s="64">
        <f t="shared" si="163"/>
        <v>0.40329218106995884</v>
      </c>
      <c r="AV125" s="64">
        <f t="shared" si="163"/>
        <v>0.27830940988835728</v>
      </c>
      <c r="AW125" s="64">
        <f t="shared" si="163"/>
        <v>0.50121065375302665</v>
      </c>
      <c r="AX125" s="64">
        <f t="shared" si="163"/>
        <v>0.51334702258726894</v>
      </c>
      <c r="AY125" s="64">
        <f t="shared" si="163"/>
        <v>0.70702541106128547</v>
      </c>
      <c r="AZ125" s="64">
        <f t="shared" si="163"/>
        <v>0.4170403587443946</v>
      </c>
      <c r="BA125" s="64">
        <f t="shared" si="163"/>
        <v>0</v>
      </c>
      <c r="BB125" s="64">
        <f t="shared" si="163"/>
        <v>0.88414634146341464</v>
      </c>
      <c r="BC125" s="64">
        <f t="shared" si="163"/>
        <v>0.54314720812182737</v>
      </c>
      <c r="BD125" s="64">
        <f t="shared" si="163"/>
        <v>0.33243967828418231</v>
      </c>
      <c r="BE125" s="64">
        <f t="shared" si="163"/>
        <v>0.36125654450261779</v>
      </c>
      <c r="BF125" s="64">
        <f t="shared" si="163"/>
        <v>0.7551724137931034</v>
      </c>
      <c r="BG125" s="96">
        <f t="shared" si="163"/>
        <v>0.45662100456621002</v>
      </c>
      <c r="BH125" s="96">
        <f t="shared" si="163"/>
        <v>0.30188679245283018</v>
      </c>
      <c r="BI125" s="96">
        <f t="shared" si="163"/>
        <v>0.54437869822485208</v>
      </c>
      <c r="BJ125" s="96">
        <f t="shared" si="163"/>
        <v>0.67961165048543692</v>
      </c>
      <c r="BK125" s="96">
        <f t="shared" si="163"/>
        <v>0.82692307692307687</v>
      </c>
      <c r="BL125" s="96">
        <f t="shared" si="163"/>
        <v>0</v>
      </c>
      <c r="BM125" s="96">
        <f t="shared" si="163"/>
        <v>0.45930232558139533</v>
      </c>
      <c r="BN125" s="96">
        <f t="shared" si="163"/>
        <v>1.0434782608695652</v>
      </c>
      <c r="BO125" s="96">
        <f t="shared" si="163"/>
        <v>0.5722543352601156</v>
      </c>
      <c r="BP125" s="96">
        <f t="shared" si="163"/>
        <v>0.34161490683229812</v>
      </c>
      <c r="BQ125" s="96">
        <f t="shared" si="163"/>
        <v>0.3671497584541063</v>
      </c>
      <c r="BR125" s="96">
        <f t="shared" si="163"/>
        <v>0.78761061946902655</v>
      </c>
      <c r="BS125" s="121">
        <f t="shared" si="163"/>
        <v>0.8666666666666667</v>
      </c>
      <c r="BT125" s="121">
        <f t="shared" si="163"/>
        <v>0.23529411764705882</v>
      </c>
      <c r="BU125" s="121">
        <f t="shared" si="163"/>
        <v>1.3</v>
      </c>
      <c r="BV125" s="121">
        <f t="shared" si="163"/>
        <v>0.5</v>
      </c>
      <c r="BW125" s="121">
        <f t="shared" si="163"/>
        <v>2.2000000000000002</v>
      </c>
      <c r="BX125" s="121">
        <f t="shared" si="163"/>
        <v>1.2857142857142858</v>
      </c>
      <c r="BY125" s="121">
        <f t="shared" si="163"/>
        <v>3.4166666666666665</v>
      </c>
      <c r="BZ125" s="121">
        <f t="shared" si="163"/>
        <v>1.875</v>
      </c>
      <c r="CA125" s="121">
        <f t="shared" si="163"/>
        <v>0</v>
      </c>
      <c r="CB125" s="121">
        <f t="shared" si="163"/>
        <v>1.4444444444444444</v>
      </c>
      <c r="CC125" s="121">
        <f t="shared" si="163"/>
        <v>0.96052631578947367</v>
      </c>
      <c r="CD125" s="32"/>
      <c r="CE125" s="32">
        <f t="shared" si="109"/>
        <v>0.42690766139323716</v>
      </c>
    </row>
    <row r="126" spans="1:83">
      <c r="A126" s="11" t="s">
        <v>268</v>
      </c>
      <c r="B126" s="151">
        <f t="shared" ref="B126:Q126" si="164">SUM(449/B38)</f>
        <v>8.3209785025945143E-2</v>
      </c>
      <c r="C126" s="151">
        <f t="shared" si="164"/>
        <v>4.4280078895463509E-2</v>
      </c>
      <c r="D126" s="151">
        <f t="shared" si="164"/>
        <v>4.7208495426348439E-2</v>
      </c>
      <c r="E126" s="151">
        <f t="shared" si="164"/>
        <v>0.1414618777567738</v>
      </c>
      <c r="F126" s="151">
        <f t="shared" si="164"/>
        <v>0.1414618777567738</v>
      </c>
      <c r="G126" s="151">
        <f t="shared" si="164"/>
        <v>0.26135040745052385</v>
      </c>
      <c r="H126" s="151">
        <f t="shared" si="164"/>
        <v>0.11707953063885267</v>
      </c>
      <c r="I126" s="151">
        <f t="shared" si="164"/>
        <v>0.11797162375197057</v>
      </c>
      <c r="J126" s="151">
        <f t="shared" si="164"/>
        <v>0.14697217675941079</v>
      </c>
      <c r="K126" s="151">
        <f t="shared" si="164"/>
        <v>0.21913128355295267</v>
      </c>
      <c r="L126" s="151">
        <f t="shared" si="164"/>
        <v>0.12608817747823645</v>
      </c>
      <c r="M126" s="151">
        <f t="shared" si="164"/>
        <v>0.22349427575908412</v>
      </c>
      <c r="N126" s="151">
        <f t="shared" si="164"/>
        <v>0.18897306397306396</v>
      </c>
      <c r="O126" s="151">
        <f t="shared" si="164"/>
        <v>0.10305255910029837</v>
      </c>
      <c r="P126" s="151">
        <f t="shared" si="164"/>
        <v>0.10135440180586908</v>
      </c>
      <c r="Q126" s="151">
        <f t="shared" si="164"/>
        <v>0.18530747007841519</v>
      </c>
      <c r="R126" s="151">
        <f t="shared" ref="R126:S126" si="165">SUM(449/R38)</f>
        <v>0.1810483870967742</v>
      </c>
      <c r="S126" s="65">
        <f t="shared" si="165"/>
        <v>0.29384816753926701</v>
      </c>
      <c r="T126" s="65">
        <f t="shared" ref="T126:AK126" si="166">SUM(449/T38)</f>
        <v>0.41154903758020167</v>
      </c>
      <c r="U126" s="65">
        <f t="shared" si="166"/>
        <v>0.15944602272727273</v>
      </c>
      <c r="V126" s="65">
        <f t="shared" si="166"/>
        <v>0.31575246132208157</v>
      </c>
      <c r="W126" s="65">
        <f t="shared" si="166"/>
        <v>0.23706441393875397</v>
      </c>
      <c r="X126" s="65">
        <f t="shared" si="166"/>
        <v>0.259988419224088</v>
      </c>
      <c r="Y126" s="65">
        <f t="shared" si="166"/>
        <v>0.38540772532188844</v>
      </c>
      <c r="Z126" s="65">
        <f t="shared" si="166"/>
        <v>9.3308395677472983E-2</v>
      </c>
      <c r="AA126" s="65">
        <f t="shared" si="166"/>
        <v>0.49558498896247238</v>
      </c>
      <c r="AB126" s="65">
        <f t="shared" si="166"/>
        <v>0.23544834819087573</v>
      </c>
      <c r="AC126" s="65">
        <f t="shared" si="166"/>
        <v>0.25253093363329582</v>
      </c>
      <c r="AD126" s="65">
        <f t="shared" si="166"/>
        <v>0.21079812206572771</v>
      </c>
      <c r="AE126" s="65">
        <f t="shared" si="166"/>
        <v>0.20261732851985559</v>
      </c>
      <c r="AF126" s="65">
        <f t="shared" si="166"/>
        <v>0.22293942403177755</v>
      </c>
      <c r="AG126" s="65">
        <f t="shared" si="166"/>
        <v>0.27596803933620162</v>
      </c>
      <c r="AH126" s="65">
        <f t="shared" si="166"/>
        <v>0.25864055299539168</v>
      </c>
      <c r="AI126" s="65">
        <f t="shared" si="166"/>
        <v>0.37261410788381744</v>
      </c>
      <c r="AJ126" s="65">
        <f t="shared" si="166"/>
        <v>0.51847575057736717</v>
      </c>
      <c r="AK126" s="65">
        <f t="shared" si="166"/>
        <v>0.23156266116554924</v>
      </c>
      <c r="AL126" s="65"/>
      <c r="AM126" s="65">
        <f>SUM(449/AM38)</f>
        <v>0.53643966547192357</v>
      </c>
      <c r="AN126" s="65">
        <f>SUM(449/AN38)</f>
        <v>0.39840283939662824</v>
      </c>
      <c r="AO126" s="65">
        <f>SUM(449/AO38)</f>
        <v>0.22908163265306122</v>
      </c>
      <c r="AP126" s="65">
        <f>SUM(449/AP38)</f>
        <v>0.13987538940809968</v>
      </c>
      <c r="AQ126" s="65">
        <f>SUM(449/AQ38)</f>
        <v>0.10708323396136418</v>
      </c>
      <c r="AR126" s="65">
        <f t="shared" ref="AR126:AS126" si="167">SUM(449/AR38)</f>
        <v>0.78910369068541297</v>
      </c>
      <c r="AS126" s="65">
        <f t="shared" si="167"/>
        <v>0.73970345963756179</v>
      </c>
      <c r="AT126" s="65">
        <f t="shared" ref="AT126:CC126" si="168">SUM(449/AT38)</f>
        <v>0.25938763720392838</v>
      </c>
      <c r="AU126" s="65">
        <f t="shared" si="168"/>
        <v>0.1344311377245509</v>
      </c>
      <c r="AV126" s="65">
        <f t="shared" si="168"/>
        <v>0.1187202538339503</v>
      </c>
      <c r="AW126" s="65">
        <f t="shared" si="168"/>
        <v>0.36268174474959614</v>
      </c>
      <c r="AX126" s="65">
        <f t="shared" si="168"/>
        <v>0.33532486930545186</v>
      </c>
      <c r="AY126" s="65">
        <f t="shared" si="168"/>
        <v>0.29794293297942931</v>
      </c>
      <c r="AZ126" s="65">
        <f t="shared" si="168"/>
        <v>0.37510442773600666</v>
      </c>
      <c r="BA126" s="65">
        <f t="shared" si="168"/>
        <v>0.15899433427762039</v>
      </c>
      <c r="BB126" s="65">
        <f t="shared" si="168"/>
        <v>0.33658170914542729</v>
      </c>
      <c r="BC126" s="65">
        <f t="shared" si="168"/>
        <v>0.59156785243741761</v>
      </c>
      <c r="BD126" s="65">
        <f t="shared" si="168"/>
        <v>0.34996102883865937</v>
      </c>
      <c r="BE126" s="65">
        <f t="shared" si="168"/>
        <v>0.74214876033057853</v>
      </c>
      <c r="BF126" s="65">
        <f t="shared" si="168"/>
        <v>0.41154903758020167</v>
      </c>
      <c r="BG126" s="94">
        <f t="shared" si="168"/>
        <v>0.67824773413897277</v>
      </c>
      <c r="BH126" s="94">
        <f t="shared" si="168"/>
        <v>0.56407035175879394</v>
      </c>
      <c r="BI126" s="94">
        <f t="shared" si="168"/>
        <v>0.60026737967914434</v>
      </c>
      <c r="BJ126" s="94">
        <f t="shared" si="168"/>
        <v>1.2403314917127073</v>
      </c>
      <c r="BK126" s="94">
        <f t="shared" si="168"/>
        <v>0.83925233644859809</v>
      </c>
      <c r="BL126" s="94">
        <f t="shared" si="168"/>
        <v>0.96351931330472107</v>
      </c>
      <c r="BM126" s="94">
        <f t="shared" si="168"/>
        <v>0.876953125</v>
      </c>
      <c r="BN126" s="94">
        <f t="shared" si="168"/>
        <v>0.55569306930693074</v>
      </c>
      <c r="BO126" s="94">
        <f t="shared" si="168"/>
        <v>0.63687943262411351</v>
      </c>
      <c r="BP126" s="94">
        <f t="shared" si="168"/>
        <v>0.78359511343804533</v>
      </c>
      <c r="BQ126" s="94">
        <f t="shared" si="168"/>
        <v>0.5332541567695962</v>
      </c>
      <c r="BR126" s="94">
        <f t="shared" si="168"/>
        <v>0.81340579710144922</v>
      </c>
      <c r="BS126" s="119">
        <f t="shared" si="168"/>
        <v>0.66617210682492578</v>
      </c>
      <c r="BT126" s="119">
        <f t="shared" si="168"/>
        <v>5.0449438202247192</v>
      </c>
      <c r="BU126" s="119">
        <f t="shared" si="168"/>
        <v>9.1632653061224492</v>
      </c>
      <c r="BV126" s="119">
        <f t="shared" si="168"/>
        <v>17.96</v>
      </c>
      <c r="BW126" s="119">
        <f t="shared" si="168"/>
        <v>5.9866666666666664</v>
      </c>
      <c r="BX126" s="119">
        <f t="shared" si="168"/>
        <v>6.7014925373134329</v>
      </c>
      <c r="BY126" s="119">
        <f t="shared" si="168"/>
        <v>2.3385416666666665</v>
      </c>
      <c r="BZ126" s="119">
        <f t="shared" si="168"/>
        <v>3.9043478260869566</v>
      </c>
      <c r="CA126" s="119">
        <f t="shared" si="168"/>
        <v>7.7413793103448274</v>
      </c>
      <c r="CB126" s="119">
        <f t="shared" si="168"/>
        <v>1.7607843137254902</v>
      </c>
      <c r="CC126" s="119">
        <f t="shared" si="168"/>
        <v>1.3443113772455091</v>
      </c>
      <c r="CD126" s="25"/>
      <c r="CE126" s="32">
        <f t="shared" si="109"/>
        <v>0.32922358529243334</v>
      </c>
    </row>
    <row r="127" spans="1:83">
      <c r="A127" s="31" t="s">
        <v>269</v>
      </c>
      <c r="B127" s="153">
        <f t="shared" ref="B127:Q127" si="169">SUM(B41/B38)</f>
        <v>0.11471460340993328</v>
      </c>
      <c r="C127" s="153">
        <f t="shared" si="169"/>
        <v>0.10069033530571993</v>
      </c>
      <c r="D127" s="153">
        <f t="shared" si="169"/>
        <v>3.4591525601934604E-2</v>
      </c>
      <c r="E127" s="153">
        <f t="shared" si="169"/>
        <v>9.2942659105229988E-2</v>
      </c>
      <c r="F127" s="153">
        <f t="shared" si="169"/>
        <v>8.4120982986767484E-2</v>
      </c>
      <c r="G127" s="153">
        <f t="shared" si="169"/>
        <v>8.7310826542491268E-2</v>
      </c>
      <c r="H127" s="153">
        <f t="shared" si="169"/>
        <v>9.8826597131681876E-2</v>
      </c>
      <c r="I127" s="153">
        <f t="shared" si="169"/>
        <v>9.5112979506043097E-2</v>
      </c>
      <c r="J127" s="153">
        <f t="shared" si="169"/>
        <v>6.9394435351882167E-2</v>
      </c>
      <c r="K127" s="153">
        <f t="shared" si="169"/>
        <v>5.9541239629087361E-2</v>
      </c>
      <c r="L127" s="153">
        <f t="shared" si="169"/>
        <v>4.8301039033979219E-2</v>
      </c>
      <c r="M127" s="153">
        <f t="shared" si="169"/>
        <v>0.13837730214036834</v>
      </c>
      <c r="N127" s="153">
        <f t="shared" si="169"/>
        <v>0.11742424242424243</v>
      </c>
      <c r="O127" s="153">
        <f t="shared" si="169"/>
        <v>0.13908652742712876</v>
      </c>
      <c r="P127" s="153">
        <f t="shared" si="169"/>
        <v>0.10677200902934537</v>
      </c>
      <c r="Q127" s="153">
        <f t="shared" si="169"/>
        <v>8.5843995047461819E-2</v>
      </c>
      <c r="R127" s="153">
        <f t="shared" ref="R127:S127" si="170">SUM(R41/R38)</f>
        <v>0.14314516129032259</v>
      </c>
      <c r="S127" s="64">
        <f t="shared" si="170"/>
        <v>1.4397905759162303E-2</v>
      </c>
      <c r="T127" s="64">
        <f t="shared" ref="T127:AK127" si="171">SUM(T41/T38)</f>
        <v>0.16406966086159486</v>
      </c>
      <c r="U127" s="64">
        <f t="shared" si="171"/>
        <v>0.11931818181818182</v>
      </c>
      <c r="V127" s="64">
        <f t="shared" si="171"/>
        <v>0.18706047819971872</v>
      </c>
      <c r="W127" s="64">
        <f t="shared" si="171"/>
        <v>0.24709609292502641</v>
      </c>
      <c r="X127" s="64">
        <f t="shared" si="171"/>
        <v>6.4273306311522865E-2</v>
      </c>
      <c r="Y127" s="64">
        <f t="shared" si="171"/>
        <v>0.22060085836909871</v>
      </c>
      <c r="Z127" s="64">
        <f t="shared" si="171"/>
        <v>5.5486284289276808E-2</v>
      </c>
      <c r="AA127" s="64">
        <f t="shared" si="171"/>
        <v>0.13796909492273732</v>
      </c>
      <c r="AB127" s="64">
        <f t="shared" si="171"/>
        <v>5.9779758783429469E-2</v>
      </c>
      <c r="AC127" s="64">
        <f t="shared" si="171"/>
        <v>8.0427446569178856E-2</v>
      </c>
      <c r="AD127" s="64">
        <f t="shared" si="171"/>
        <v>0.10140845070422536</v>
      </c>
      <c r="AE127" s="64">
        <f t="shared" si="171"/>
        <v>9.7472924187725629E-2</v>
      </c>
      <c r="AF127" s="64">
        <f t="shared" si="171"/>
        <v>9.831181727904667E-2</v>
      </c>
      <c r="AG127" s="64">
        <f t="shared" si="171"/>
        <v>0.12046711739397664</v>
      </c>
      <c r="AH127" s="64">
        <f t="shared" si="171"/>
        <v>0.1347926267281106</v>
      </c>
      <c r="AI127" s="64">
        <f t="shared" si="171"/>
        <v>0.12365145228215768</v>
      </c>
      <c r="AJ127" s="64">
        <f t="shared" si="171"/>
        <v>0</v>
      </c>
      <c r="AK127" s="64">
        <f t="shared" si="171"/>
        <v>0.10469314079422383</v>
      </c>
      <c r="AL127" s="64"/>
      <c r="AM127" s="64">
        <f>SUM(AM41/AM38)</f>
        <v>5.0179211469534052E-2</v>
      </c>
      <c r="AN127" s="64">
        <f>SUM(AN41/AN38)</f>
        <v>0.1002661934338953</v>
      </c>
      <c r="AO127" s="64">
        <f>SUM(AO41/AO38)</f>
        <v>4.0306122448979589E-2</v>
      </c>
      <c r="AP127" s="64">
        <f>SUM(AP41/AP38)</f>
        <v>6.4174454828660438E-2</v>
      </c>
      <c r="AQ127" s="64">
        <f>SUM(AQ41/AQ38)</f>
        <v>5.2706892439780585E-2</v>
      </c>
      <c r="AR127" s="64">
        <f t="shared" ref="AR127:AS127" si="172">SUM(AR41/AR38)</f>
        <v>0</v>
      </c>
      <c r="AS127" s="64">
        <f t="shared" si="172"/>
        <v>9.7199341021416807E-2</v>
      </c>
      <c r="AT127" s="64">
        <f t="shared" ref="AT127:CC127" si="173">SUM(AT41/AT38)</f>
        <v>0.18544194107452339</v>
      </c>
      <c r="AU127" s="64">
        <f t="shared" si="173"/>
        <v>7.7544910179640714E-2</v>
      </c>
      <c r="AV127" s="64">
        <f t="shared" si="173"/>
        <v>9.2014806980433628E-2</v>
      </c>
      <c r="AW127" s="64">
        <f t="shared" si="173"/>
        <v>0</v>
      </c>
      <c r="AX127" s="64">
        <f t="shared" si="173"/>
        <v>0.12920089619118746</v>
      </c>
      <c r="AY127" s="64">
        <f t="shared" si="173"/>
        <v>0.28268082282680823</v>
      </c>
      <c r="AZ127" s="64">
        <f t="shared" si="173"/>
        <v>6.6833751044277356E-2</v>
      </c>
      <c r="BA127" s="64">
        <f t="shared" si="173"/>
        <v>0</v>
      </c>
      <c r="BB127" s="64">
        <f t="shared" si="173"/>
        <v>0</v>
      </c>
      <c r="BC127" s="64">
        <f t="shared" si="173"/>
        <v>9.0909090909090912E-2</v>
      </c>
      <c r="BD127" s="64">
        <f t="shared" si="173"/>
        <v>0.10210444271239283</v>
      </c>
      <c r="BE127" s="64">
        <f t="shared" si="173"/>
        <v>0</v>
      </c>
      <c r="BF127" s="64">
        <f t="shared" si="173"/>
        <v>0.17048579285059579</v>
      </c>
      <c r="BG127" s="96">
        <f t="shared" si="173"/>
        <v>0.14652567975830816</v>
      </c>
      <c r="BH127" s="96">
        <f t="shared" si="173"/>
        <v>0.1620603015075377</v>
      </c>
      <c r="BI127" s="96">
        <f t="shared" si="173"/>
        <v>7.8877005347593579E-2</v>
      </c>
      <c r="BJ127" s="96">
        <f t="shared" si="173"/>
        <v>0.11878453038674033</v>
      </c>
      <c r="BK127" s="96">
        <f t="shared" si="173"/>
        <v>0.13644859813084112</v>
      </c>
      <c r="BL127" s="96">
        <f t="shared" si="173"/>
        <v>0.16952789699570817</v>
      </c>
      <c r="BM127" s="96">
        <f t="shared" si="173"/>
        <v>0.1171875</v>
      </c>
      <c r="BN127" s="96">
        <f t="shared" si="173"/>
        <v>0.19554455445544555</v>
      </c>
      <c r="BO127" s="96">
        <f t="shared" si="173"/>
        <v>0.10638297872340426</v>
      </c>
      <c r="BP127" s="96">
        <f t="shared" si="173"/>
        <v>0</v>
      </c>
      <c r="BQ127" s="96">
        <f t="shared" si="173"/>
        <v>0</v>
      </c>
      <c r="BR127" s="96">
        <f t="shared" si="173"/>
        <v>0.12681159420289856</v>
      </c>
      <c r="BS127" s="121">
        <f t="shared" si="173"/>
        <v>0.10385756676557864</v>
      </c>
      <c r="BT127" s="121">
        <f t="shared" si="173"/>
        <v>8.98876404494382E-2</v>
      </c>
      <c r="BU127" s="121">
        <f t="shared" si="173"/>
        <v>0</v>
      </c>
      <c r="BV127" s="121">
        <f t="shared" si="173"/>
        <v>0.32</v>
      </c>
      <c r="BW127" s="121">
        <f t="shared" si="173"/>
        <v>0.24</v>
      </c>
      <c r="BX127" s="121">
        <f t="shared" si="173"/>
        <v>0</v>
      </c>
      <c r="BY127" s="121">
        <f t="shared" si="173"/>
        <v>0</v>
      </c>
      <c r="BZ127" s="121">
        <f t="shared" si="173"/>
        <v>0</v>
      </c>
      <c r="CA127" s="121">
        <f t="shared" si="173"/>
        <v>0</v>
      </c>
      <c r="CB127" s="121">
        <f t="shared" si="173"/>
        <v>0</v>
      </c>
      <c r="CC127" s="121">
        <f t="shared" si="173"/>
        <v>8.3832335329341312E-2</v>
      </c>
      <c r="CD127" s="32"/>
      <c r="CE127" s="32">
        <f t="shared" si="109"/>
        <v>9.0644221203536587E-2</v>
      </c>
    </row>
    <row r="128" spans="1:83">
      <c r="A128" s="31" t="s">
        <v>270</v>
      </c>
      <c r="B128" s="153">
        <f t="shared" ref="B128:Q128" si="174">SUM(B41/B30)</f>
        <v>0.22824483775811211</v>
      </c>
      <c r="C128" s="153">
        <f t="shared" si="174"/>
        <v>0.14502840909090908</v>
      </c>
      <c r="D128" s="153">
        <f t="shared" si="174"/>
        <v>0.10310247571294265</v>
      </c>
      <c r="E128" s="153">
        <f t="shared" si="174"/>
        <v>0.20471894517696043</v>
      </c>
      <c r="F128" s="153">
        <f t="shared" si="174"/>
        <v>0.20506912442396313</v>
      </c>
      <c r="G128" s="153">
        <f t="shared" si="174"/>
        <v>0.19815059445178335</v>
      </c>
      <c r="H128" s="153">
        <f t="shared" si="174"/>
        <v>0.4417249417249417</v>
      </c>
      <c r="I128" s="153">
        <f t="shared" si="174"/>
        <v>0.31754385964912279</v>
      </c>
      <c r="J128" s="153">
        <f t="shared" si="174"/>
        <v>0.22894168466522677</v>
      </c>
      <c r="K128" s="153">
        <f t="shared" si="174"/>
        <v>0.15561224489795919</v>
      </c>
      <c r="L128" s="153">
        <f t="shared" si="174"/>
        <v>0.14156378600823044</v>
      </c>
      <c r="M128" s="153">
        <f t="shared" si="174"/>
        <v>0.2736220472440945</v>
      </c>
      <c r="N128" s="153">
        <f t="shared" si="174"/>
        <v>0.25363636363636366</v>
      </c>
      <c r="O128" s="153">
        <f t="shared" si="174"/>
        <v>0.69178082191780821</v>
      </c>
      <c r="P128" s="153">
        <f t="shared" si="174"/>
        <v>0.35245901639344263</v>
      </c>
      <c r="Q128" s="153">
        <f t="shared" si="174"/>
        <v>0.19312906220984216</v>
      </c>
      <c r="R128" s="153">
        <f t="shared" ref="R128:S128" si="175">SUM(R41/R30)</f>
        <v>0.59563758389261745</v>
      </c>
      <c r="S128" s="64">
        <f t="shared" si="175"/>
        <v>6.6666666666666666E-2</v>
      </c>
      <c r="T128" s="64">
        <f t="shared" ref="T128:AK128" si="176">SUM(T41/T30)</f>
        <v>0.42316784869976359</v>
      </c>
      <c r="U128" s="64">
        <f t="shared" si="176"/>
        <v>0.87272727272727268</v>
      </c>
      <c r="V128" s="64">
        <f t="shared" si="176"/>
        <v>0.43606557377049182</v>
      </c>
      <c r="W128" s="64">
        <f t="shared" si="176"/>
        <v>0.5512367491166078</v>
      </c>
      <c r="X128" s="64">
        <f t="shared" si="176"/>
        <v>0.13823163138231631</v>
      </c>
      <c r="Y128" s="64">
        <f t="shared" si="176"/>
        <v>0.88013698630136983</v>
      </c>
      <c r="Z128" s="64">
        <f t="shared" si="176"/>
        <v>0.12424383434155421</v>
      </c>
      <c r="AA128" s="64">
        <f t="shared" si="176"/>
        <v>0.46125461254612549</v>
      </c>
      <c r="AB128" s="64">
        <f t="shared" si="176"/>
        <v>0.17014925373134329</v>
      </c>
      <c r="AC128" s="64">
        <f t="shared" si="176"/>
        <v>0.25043782837127848</v>
      </c>
      <c r="AD128" s="64">
        <f t="shared" si="176"/>
        <v>0.51798561151079137</v>
      </c>
      <c r="AE128" s="64">
        <f t="shared" si="176"/>
        <v>0.38028169014084506</v>
      </c>
      <c r="AF128" s="64">
        <f t="shared" si="176"/>
        <v>0.39130434782608697</v>
      </c>
      <c r="AG128" s="64">
        <f t="shared" si="176"/>
        <v>0.33164128595600678</v>
      </c>
      <c r="AH128" s="64">
        <f t="shared" si="176"/>
        <v>0.39393939393939392</v>
      </c>
      <c r="AI128" s="64">
        <f t="shared" si="176"/>
        <v>0.2827324478178368</v>
      </c>
      <c r="AJ128" s="64">
        <f t="shared" si="176"/>
        <v>0</v>
      </c>
      <c r="AK128" s="64">
        <f t="shared" si="176"/>
        <v>0.81854838709677424</v>
      </c>
      <c r="AL128" s="64"/>
      <c r="AM128" s="64">
        <f>SUM(AM41/AM30)</f>
        <v>0.16535433070866143</v>
      </c>
      <c r="AN128" s="64">
        <f>SUM(AN41/AN30)</f>
        <v>0.32471264367816094</v>
      </c>
      <c r="AO128" s="64">
        <f>SUM(AO41/AO30)</f>
        <v>9.3270365997638729E-2</v>
      </c>
      <c r="AP128" s="64">
        <f>SUM(AP41/AP30)</f>
        <v>0.25338253382533826</v>
      </c>
      <c r="AQ128" s="64">
        <f>SUM(AQ41/AQ30)</f>
        <v>0.22783505154639175</v>
      </c>
      <c r="AR128" s="64">
        <f t="shared" ref="AR128:AS128" si="177">SUM(AR41/AR30)</f>
        <v>0</v>
      </c>
      <c r="AS128" s="64">
        <f t="shared" si="177"/>
        <v>0.23137254901960785</v>
      </c>
      <c r="AT128" s="64">
        <f t="shared" ref="AT128:CC128" si="178">SUM(AT41/AT30)</f>
        <v>0.62818003913894327</v>
      </c>
      <c r="AU128" s="64">
        <f t="shared" si="178"/>
        <v>0.21316872427983538</v>
      </c>
      <c r="AV128" s="64">
        <f t="shared" si="178"/>
        <v>0.27751196172248804</v>
      </c>
      <c r="AW128" s="64">
        <f t="shared" si="178"/>
        <v>0</v>
      </c>
      <c r="AX128" s="64">
        <f t="shared" si="178"/>
        <v>0.35523613963039014</v>
      </c>
      <c r="AY128" s="64">
        <f t="shared" si="178"/>
        <v>0.63677130044843044</v>
      </c>
      <c r="AZ128" s="64">
        <f t="shared" si="178"/>
        <v>0.17937219730941703</v>
      </c>
      <c r="BA128" s="64">
        <f t="shared" si="178"/>
        <v>0</v>
      </c>
      <c r="BB128" s="64">
        <f t="shared" si="178"/>
        <v>0</v>
      </c>
      <c r="BC128" s="64">
        <f t="shared" si="178"/>
        <v>0.35025380710659898</v>
      </c>
      <c r="BD128" s="64">
        <f t="shared" si="178"/>
        <v>0.3512064343163539</v>
      </c>
      <c r="BE128" s="64">
        <f t="shared" si="178"/>
        <v>0</v>
      </c>
      <c r="BF128" s="64">
        <f t="shared" si="178"/>
        <v>0.64137931034482754</v>
      </c>
      <c r="BG128" s="96">
        <f t="shared" si="178"/>
        <v>0.44292237442922372</v>
      </c>
      <c r="BH128" s="96">
        <f t="shared" si="178"/>
        <v>1.2169811320754718</v>
      </c>
      <c r="BI128" s="96">
        <f t="shared" si="178"/>
        <v>0.34911242603550297</v>
      </c>
      <c r="BJ128" s="96">
        <f t="shared" si="178"/>
        <v>0.41747572815533979</v>
      </c>
      <c r="BK128" s="96">
        <f t="shared" si="178"/>
        <v>0.70192307692307687</v>
      </c>
      <c r="BL128" s="96">
        <f t="shared" si="178"/>
        <v>0.47023809523809523</v>
      </c>
      <c r="BM128" s="96">
        <f t="shared" si="178"/>
        <v>0.34883720930232559</v>
      </c>
      <c r="BN128" s="96">
        <f t="shared" si="178"/>
        <v>1.144927536231884</v>
      </c>
      <c r="BO128" s="96">
        <f t="shared" si="178"/>
        <v>0.43352601156069365</v>
      </c>
      <c r="BP128" s="96">
        <f t="shared" si="178"/>
        <v>0</v>
      </c>
      <c r="BQ128" s="96">
        <f t="shared" si="178"/>
        <v>0</v>
      </c>
      <c r="BR128" s="96">
        <f t="shared" si="178"/>
        <v>0.61946902654867253</v>
      </c>
      <c r="BS128" s="121">
        <f t="shared" si="178"/>
        <v>0.93333333333333335</v>
      </c>
      <c r="BT128" s="121">
        <f t="shared" si="178"/>
        <v>0.47058823529411764</v>
      </c>
      <c r="BU128" s="121">
        <f t="shared" si="178"/>
        <v>0</v>
      </c>
      <c r="BV128" s="121">
        <f t="shared" si="178"/>
        <v>0.8</v>
      </c>
      <c r="BW128" s="121">
        <f t="shared" si="178"/>
        <v>1.2</v>
      </c>
      <c r="BX128" s="121">
        <f t="shared" si="178"/>
        <v>0</v>
      </c>
      <c r="BY128" s="121">
        <f t="shared" si="178"/>
        <v>0</v>
      </c>
      <c r="BZ128" s="121">
        <f t="shared" si="178"/>
        <v>0</v>
      </c>
      <c r="CA128" s="121">
        <f t="shared" si="178"/>
        <v>0</v>
      </c>
      <c r="CB128" s="121">
        <f t="shared" si="178"/>
        <v>0</v>
      </c>
      <c r="CC128" s="121">
        <f t="shared" si="178"/>
        <v>0.36842105263157893</v>
      </c>
      <c r="CD128" s="32"/>
      <c r="CE128" s="32">
        <f t="shared" si="109"/>
        <v>0.31479915170770556</v>
      </c>
    </row>
    <row r="129" spans="1:83">
      <c r="A129" s="34" t="s">
        <v>271</v>
      </c>
      <c r="B129" s="153">
        <f t="shared" ref="B129:Q129" si="179">SUM(B45/B38)</f>
        <v>8.7657524091919944E-2</v>
      </c>
      <c r="C129" s="153">
        <f t="shared" si="179"/>
        <v>5.3747534516765283E-2</v>
      </c>
      <c r="D129" s="153">
        <f t="shared" si="179"/>
        <v>7.9381768478603718E-2</v>
      </c>
      <c r="E129" s="153">
        <f t="shared" si="179"/>
        <v>9.0422180214240699E-2</v>
      </c>
      <c r="F129" s="153">
        <f t="shared" si="179"/>
        <v>7.4354127284184002E-2</v>
      </c>
      <c r="G129" s="153">
        <f t="shared" si="179"/>
        <v>4.8894062863795114E-2</v>
      </c>
      <c r="H129" s="153">
        <f t="shared" si="179"/>
        <v>6.0495436766623209E-2</v>
      </c>
      <c r="I129" s="153">
        <f t="shared" si="179"/>
        <v>7.0415133998949025E-2</v>
      </c>
      <c r="J129" s="153">
        <f t="shared" si="179"/>
        <v>3.2078559738134206E-2</v>
      </c>
      <c r="K129" s="153">
        <f t="shared" si="179"/>
        <v>1.0248901903367497E-2</v>
      </c>
      <c r="L129" s="153">
        <f t="shared" si="179"/>
        <v>4.0999719180005618E-2</v>
      </c>
      <c r="M129" s="153">
        <f t="shared" si="179"/>
        <v>0</v>
      </c>
      <c r="N129" s="153">
        <f t="shared" si="179"/>
        <v>4.0824915824915826E-2</v>
      </c>
      <c r="O129" s="153">
        <f t="shared" si="179"/>
        <v>0</v>
      </c>
      <c r="P129" s="153">
        <f t="shared" si="179"/>
        <v>3.3860045146726865E-2</v>
      </c>
      <c r="Q129" s="153">
        <f t="shared" si="179"/>
        <v>5.4477919933966161E-2</v>
      </c>
      <c r="R129" s="153">
        <f t="shared" ref="R129:S129" si="180">SUM(R45/R38)</f>
        <v>7.7419354838709681E-2</v>
      </c>
      <c r="S129" s="64">
        <f t="shared" si="180"/>
        <v>5.6282722513089002E-2</v>
      </c>
      <c r="T129" s="64">
        <f t="shared" ref="T129:AK129" si="181">SUM(T45/T38)</f>
        <v>0.12007332722273144</v>
      </c>
      <c r="U129" s="64">
        <f t="shared" si="181"/>
        <v>3.3025568181818184E-2</v>
      </c>
      <c r="V129" s="64">
        <f t="shared" si="181"/>
        <v>0.12025316455696203</v>
      </c>
      <c r="W129" s="64">
        <f t="shared" si="181"/>
        <v>0.10084477296726505</v>
      </c>
      <c r="X129" s="64">
        <f t="shared" si="181"/>
        <v>0.10654313839027214</v>
      </c>
      <c r="Y129" s="64">
        <f t="shared" si="181"/>
        <v>9.1845493562231761E-2</v>
      </c>
      <c r="Z129" s="64">
        <f t="shared" si="181"/>
        <v>3.5328345802161265E-2</v>
      </c>
      <c r="AA129" s="64">
        <f t="shared" si="181"/>
        <v>3.8631346578366449E-2</v>
      </c>
      <c r="AB129" s="64">
        <f t="shared" si="181"/>
        <v>1.8877818563188254E-2</v>
      </c>
      <c r="AC129" s="64">
        <f t="shared" si="181"/>
        <v>0</v>
      </c>
      <c r="AD129" s="64">
        <f t="shared" si="181"/>
        <v>3.5680751173708919E-2</v>
      </c>
      <c r="AE129" s="64">
        <f t="shared" si="181"/>
        <v>1.128158844765343E-2</v>
      </c>
      <c r="AF129" s="64">
        <f t="shared" si="181"/>
        <v>0</v>
      </c>
      <c r="AG129" s="64">
        <f t="shared" si="181"/>
        <v>5.531653349723417E-3</v>
      </c>
      <c r="AH129" s="64">
        <f t="shared" si="181"/>
        <v>3.4562211981566822E-3</v>
      </c>
      <c r="AI129" s="64">
        <f t="shared" si="181"/>
        <v>2.1576763485477178E-2</v>
      </c>
      <c r="AJ129" s="64">
        <f t="shared" si="181"/>
        <v>0</v>
      </c>
      <c r="AK129" s="64">
        <f t="shared" si="181"/>
        <v>0</v>
      </c>
      <c r="AL129" s="64"/>
      <c r="AM129" s="64">
        <f>SUM(AM45/AM38)</f>
        <v>3.5842293906810034E-2</v>
      </c>
      <c r="AN129" s="64">
        <f>SUM(AN45/AN38)</f>
        <v>3.6379769299023958E-2</v>
      </c>
      <c r="AO129" s="64">
        <f>SUM(AO45/AO38)</f>
        <v>3.5714285714285712E-2</v>
      </c>
      <c r="AP129" s="64">
        <f>SUM(AP45/AP38)</f>
        <v>0</v>
      </c>
      <c r="AQ129" s="64">
        <f>SUM(AQ45/AQ38)</f>
        <v>3.7920343429525397E-2</v>
      </c>
      <c r="AR129" s="64">
        <f t="shared" ref="AR129:AS129" si="182">SUM(AR45/AR38)</f>
        <v>4.9209138840070298E-2</v>
      </c>
      <c r="AS129" s="64">
        <f t="shared" si="182"/>
        <v>6.919275123558484E-2</v>
      </c>
      <c r="AT129" s="64">
        <f t="shared" ref="AT129:CC129" si="183">SUM(AT45/AT38)</f>
        <v>3.9283651068746386E-2</v>
      </c>
      <c r="AU129" s="64">
        <f t="shared" si="183"/>
        <v>6.1676646706586825E-2</v>
      </c>
      <c r="AV129" s="64">
        <f t="shared" si="183"/>
        <v>1.7186673717609732E-2</v>
      </c>
      <c r="AW129" s="64">
        <f t="shared" si="183"/>
        <v>8.2390953150242321E-2</v>
      </c>
      <c r="AX129" s="64">
        <f t="shared" si="183"/>
        <v>5.1530993278566091E-2</v>
      </c>
      <c r="AY129" s="64">
        <f t="shared" si="183"/>
        <v>3.5169210351692105E-2</v>
      </c>
      <c r="AZ129" s="64">
        <f t="shared" si="183"/>
        <v>5.0125313283208017E-2</v>
      </c>
      <c r="BA129" s="64">
        <f t="shared" si="183"/>
        <v>0</v>
      </c>
      <c r="BB129" s="64">
        <f t="shared" si="183"/>
        <v>4.572713643178411E-2</v>
      </c>
      <c r="BC129" s="64">
        <f t="shared" si="183"/>
        <v>0</v>
      </c>
      <c r="BD129" s="64">
        <f t="shared" si="183"/>
        <v>2.4941543257989088E-2</v>
      </c>
      <c r="BE129" s="64">
        <f t="shared" si="183"/>
        <v>3.1404958677685953E-2</v>
      </c>
      <c r="BF129" s="64">
        <f t="shared" si="183"/>
        <v>1.5582034830430797E-2</v>
      </c>
      <c r="BG129" s="96">
        <f t="shared" si="183"/>
        <v>3.3232628398791542E-2</v>
      </c>
      <c r="BH129" s="96">
        <f t="shared" si="183"/>
        <v>1.1306532663316583E-2</v>
      </c>
      <c r="BI129" s="96">
        <f t="shared" si="183"/>
        <v>5.8823529411764705E-2</v>
      </c>
      <c r="BJ129" s="96">
        <f t="shared" si="183"/>
        <v>0.10220994475138122</v>
      </c>
      <c r="BK129" s="96">
        <f t="shared" si="183"/>
        <v>1.6822429906542057E-2</v>
      </c>
      <c r="BL129" s="96">
        <f t="shared" si="183"/>
        <v>3.8626609442060089E-2</v>
      </c>
      <c r="BM129" s="96">
        <f t="shared" si="183"/>
        <v>2.5390625E-2</v>
      </c>
      <c r="BN129" s="96">
        <f t="shared" si="183"/>
        <v>3.4653465346534656E-2</v>
      </c>
      <c r="BO129" s="96">
        <f t="shared" si="183"/>
        <v>2.9787234042553193E-2</v>
      </c>
      <c r="BP129" s="96">
        <f t="shared" si="183"/>
        <v>1.0471204188481676E-2</v>
      </c>
      <c r="BQ129" s="96">
        <f t="shared" si="183"/>
        <v>8.3135391923990498E-3</v>
      </c>
      <c r="BR129" s="96">
        <f t="shared" si="183"/>
        <v>0.25724637681159418</v>
      </c>
      <c r="BS129" s="121">
        <f t="shared" si="183"/>
        <v>1.0385756676557863E-2</v>
      </c>
      <c r="BT129" s="121">
        <f t="shared" si="183"/>
        <v>0.1348314606741573</v>
      </c>
      <c r="BU129" s="121">
        <f t="shared" si="183"/>
        <v>0</v>
      </c>
      <c r="BV129" s="121">
        <f t="shared" si="183"/>
        <v>0.12</v>
      </c>
      <c r="BW129" s="121">
        <f t="shared" si="183"/>
        <v>0</v>
      </c>
      <c r="BX129" s="121">
        <f t="shared" si="183"/>
        <v>0</v>
      </c>
      <c r="BY129" s="121">
        <f t="shared" si="183"/>
        <v>1.0416666666666666E-2</v>
      </c>
      <c r="BZ129" s="121">
        <f t="shared" si="183"/>
        <v>2.6086956521739129E-2</v>
      </c>
      <c r="CA129" s="121">
        <f t="shared" si="183"/>
        <v>0</v>
      </c>
      <c r="CB129" s="121">
        <f t="shared" si="183"/>
        <v>0.20784313725490197</v>
      </c>
      <c r="CC129" s="121">
        <f t="shared" si="183"/>
        <v>5.3892215568862277E-2</v>
      </c>
      <c r="CD129" s="32"/>
      <c r="CE129" s="32">
        <f t="shared" si="109"/>
        <v>4.0549617258229358E-2</v>
      </c>
    </row>
    <row r="130" spans="1:83">
      <c r="A130" s="34" t="s">
        <v>272</v>
      </c>
      <c r="B130" s="153">
        <f t="shared" ref="B130:Q130" si="184">SUM(B45/B30)</f>
        <v>0.17441002949852508</v>
      </c>
      <c r="C130" s="153">
        <f t="shared" si="184"/>
        <v>7.7414772727272721E-2</v>
      </c>
      <c r="D130" s="153">
        <f t="shared" si="184"/>
        <v>0.23660294578502036</v>
      </c>
      <c r="E130" s="153">
        <f t="shared" si="184"/>
        <v>0.1991672449687717</v>
      </c>
      <c r="F130" s="153">
        <f t="shared" si="184"/>
        <v>0.18125960061443933</v>
      </c>
      <c r="G130" s="153">
        <f t="shared" si="184"/>
        <v>0.11096433289299867</v>
      </c>
      <c r="H130" s="153">
        <f t="shared" si="184"/>
        <v>0.2703962703962704</v>
      </c>
      <c r="I130" s="153">
        <f t="shared" si="184"/>
        <v>0.23508771929824562</v>
      </c>
      <c r="J130" s="153">
        <f t="shared" si="184"/>
        <v>0.10583153347732181</v>
      </c>
      <c r="K130" s="153">
        <f t="shared" si="184"/>
        <v>2.6785714285714284E-2</v>
      </c>
      <c r="L130" s="153">
        <f t="shared" si="184"/>
        <v>0.12016460905349795</v>
      </c>
      <c r="M130" s="153">
        <f t="shared" si="184"/>
        <v>0</v>
      </c>
      <c r="N130" s="153">
        <f t="shared" si="184"/>
        <v>8.8181818181818181E-2</v>
      </c>
      <c r="O130" s="153">
        <f t="shared" si="184"/>
        <v>0</v>
      </c>
      <c r="P130" s="153">
        <f t="shared" si="184"/>
        <v>0.11177347242921014</v>
      </c>
      <c r="Q130" s="153">
        <f t="shared" si="184"/>
        <v>0.12256267409470752</v>
      </c>
      <c r="R130" s="153">
        <f t="shared" ref="R130:S130" si="185">SUM(R45/R30)</f>
        <v>0.32214765100671139</v>
      </c>
      <c r="S130" s="64">
        <f t="shared" si="185"/>
        <v>0.26060606060606062</v>
      </c>
      <c r="T130" s="64">
        <f t="shared" ref="T130:AK130" si="186">SUM(T45/T30)</f>
        <v>0.30969267139479906</v>
      </c>
      <c r="U130" s="64">
        <f t="shared" si="186"/>
        <v>0.24155844155844156</v>
      </c>
      <c r="V130" s="64">
        <f t="shared" si="186"/>
        <v>0.28032786885245903</v>
      </c>
      <c r="W130" s="64">
        <f t="shared" si="186"/>
        <v>0.22497055359246171</v>
      </c>
      <c r="X130" s="64">
        <f t="shared" si="186"/>
        <v>0.22914072229140722</v>
      </c>
      <c r="Y130" s="64">
        <f t="shared" si="186"/>
        <v>0.36643835616438358</v>
      </c>
      <c r="Z130" s="64">
        <f t="shared" si="186"/>
        <v>7.9106561191251742E-2</v>
      </c>
      <c r="AA130" s="64">
        <f t="shared" si="186"/>
        <v>0.12915129151291513</v>
      </c>
      <c r="AB130" s="64">
        <f t="shared" si="186"/>
        <v>5.3731343283582089E-2</v>
      </c>
      <c r="AC130" s="64">
        <f t="shared" si="186"/>
        <v>0</v>
      </c>
      <c r="AD130" s="64">
        <f t="shared" si="186"/>
        <v>0.18225419664268586</v>
      </c>
      <c r="AE130" s="64">
        <f t="shared" si="186"/>
        <v>4.401408450704225E-2</v>
      </c>
      <c r="AF130" s="64">
        <f t="shared" si="186"/>
        <v>0</v>
      </c>
      <c r="AG130" s="64">
        <f t="shared" si="186"/>
        <v>1.5228426395939087E-2</v>
      </c>
      <c r="AH130" s="64">
        <f t="shared" si="186"/>
        <v>1.0101010101010102E-2</v>
      </c>
      <c r="AI130" s="64">
        <f t="shared" si="186"/>
        <v>4.9335863377609111E-2</v>
      </c>
      <c r="AJ130" s="64">
        <f t="shared" si="186"/>
        <v>0</v>
      </c>
      <c r="AK130" s="64">
        <f t="shared" si="186"/>
        <v>0</v>
      </c>
      <c r="AL130" s="64"/>
      <c r="AM130" s="64">
        <f>SUM(AM45/AM30)</f>
        <v>0.11811023622047244</v>
      </c>
      <c r="AN130" s="64">
        <f>SUM(AN45/AN30)</f>
        <v>0.11781609195402298</v>
      </c>
      <c r="AO130" s="64">
        <f>SUM(AO45/AO30)</f>
        <v>8.2644628099173556E-2</v>
      </c>
      <c r="AP130" s="64">
        <f>SUM(AP45/AP30)</f>
        <v>0</v>
      </c>
      <c r="AQ130" s="64">
        <f>SUM(AQ45/AQ30)</f>
        <v>0.16391752577319588</v>
      </c>
      <c r="AR130" s="64">
        <f t="shared" ref="AR130:AS130" si="187">SUM(AR45/AR30)</f>
        <v>0.109375</v>
      </c>
      <c r="AS130" s="64">
        <f t="shared" si="187"/>
        <v>0.16470588235294117</v>
      </c>
      <c r="AT130" s="64">
        <f t="shared" ref="AT130:CC130" si="188">SUM(AT45/AT30)</f>
        <v>0.13307240704500978</v>
      </c>
      <c r="AU130" s="64">
        <f t="shared" si="188"/>
        <v>0.16954732510288065</v>
      </c>
      <c r="AV130" s="64">
        <f t="shared" si="188"/>
        <v>5.1834130781499205E-2</v>
      </c>
      <c r="AW130" s="64">
        <f t="shared" si="188"/>
        <v>0.24697336561743341</v>
      </c>
      <c r="AX130" s="64">
        <f t="shared" si="188"/>
        <v>0.14168377823408623</v>
      </c>
      <c r="AY130" s="64">
        <f t="shared" si="188"/>
        <v>7.9222720478325862E-2</v>
      </c>
      <c r="AZ130" s="64">
        <f t="shared" si="188"/>
        <v>0.13452914798206278</v>
      </c>
      <c r="BA130" s="64">
        <f t="shared" si="188"/>
        <v>0</v>
      </c>
      <c r="BB130" s="64">
        <f t="shared" si="188"/>
        <v>0.18597560975609756</v>
      </c>
      <c r="BC130" s="64">
        <f t="shared" si="188"/>
        <v>0</v>
      </c>
      <c r="BD130" s="64">
        <f t="shared" si="188"/>
        <v>8.5790884718498661E-2</v>
      </c>
      <c r="BE130" s="64">
        <f t="shared" si="188"/>
        <v>9.947643979057591E-2</v>
      </c>
      <c r="BF130" s="64">
        <f t="shared" si="188"/>
        <v>5.8620689655172413E-2</v>
      </c>
      <c r="BG130" s="96">
        <f t="shared" si="188"/>
        <v>0.1004566210045662</v>
      </c>
      <c r="BH130" s="96">
        <f t="shared" si="188"/>
        <v>8.4905660377358486E-2</v>
      </c>
      <c r="BI130" s="96">
        <f t="shared" si="188"/>
        <v>0.26035502958579881</v>
      </c>
      <c r="BJ130" s="96">
        <f t="shared" si="188"/>
        <v>0.35922330097087379</v>
      </c>
      <c r="BK130" s="96">
        <f t="shared" si="188"/>
        <v>8.6538461538461536E-2</v>
      </c>
      <c r="BL130" s="96">
        <f t="shared" si="188"/>
        <v>0.10714285714285714</v>
      </c>
      <c r="BM130" s="96">
        <f t="shared" si="188"/>
        <v>7.5581395348837205E-2</v>
      </c>
      <c r="BN130" s="96">
        <f t="shared" si="188"/>
        <v>0.20289855072463769</v>
      </c>
      <c r="BO130" s="96">
        <f t="shared" si="188"/>
        <v>0.12138728323699421</v>
      </c>
      <c r="BP130" s="96">
        <f t="shared" si="188"/>
        <v>3.7267080745341616E-2</v>
      </c>
      <c r="BQ130" s="96">
        <f t="shared" si="188"/>
        <v>3.3816425120772944E-2</v>
      </c>
      <c r="BR130" s="96">
        <f t="shared" si="188"/>
        <v>1.2566371681415929</v>
      </c>
      <c r="BS130" s="121">
        <f t="shared" si="188"/>
        <v>9.3333333333333338E-2</v>
      </c>
      <c r="BT130" s="121">
        <f t="shared" si="188"/>
        <v>0.70588235294117652</v>
      </c>
      <c r="BU130" s="121">
        <f t="shared" si="188"/>
        <v>0</v>
      </c>
      <c r="BV130" s="121">
        <f t="shared" si="188"/>
        <v>0.3</v>
      </c>
      <c r="BW130" s="121">
        <f t="shared" si="188"/>
        <v>0</v>
      </c>
      <c r="BX130" s="121">
        <f t="shared" si="188"/>
        <v>0</v>
      </c>
      <c r="BY130" s="121">
        <f t="shared" si="188"/>
        <v>8.3333333333333329E-2</v>
      </c>
      <c r="BZ130" s="121">
        <f t="shared" si="188"/>
        <v>0.125</v>
      </c>
      <c r="CA130" s="121">
        <f t="shared" si="188"/>
        <v>0</v>
      </c>
      <c r="CB130" s="121">
        <f t="shared" si="188"/>
        <v>1.4722222222222223</v>
      </c>
      <c r="CC130" s="121">
        <f t="shared" si="188"/>
        <v>0.23684210526315788</v>
      </c>
      <c r="CD130" s="32"/>
      <c r="CE130" s="32">
        <f t="shared" si="109"/>
        <v>0.13145829104975831</v>
      </c>
    </row>
    <row r="131" spans="1:83">
      <c r="A131" s="34"/>
      <c r="B131" s="159"/>
      <c r="C131" s="159"/>
      <c r="D131" s="159"/>
      <c r="E131" s="159"/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99"/>
      <c r="BH131" s="99"/>
      <c r="BI131" s="99"/>
      <c r="BJ131" s="99"/>
      <c r="BK131" s="99"/>
      <c r="BL131" s="99"/>
      <c r="BM131" s="99"/>
      <c r="BN131" s="99"/>
      <c r="BO131" s="99"/>
      <c r="BP131" s="99"/>
      <c r="BQ131" s="99"/>
      <c r="BR131" s="99"/>
      <c r="BS131" s="125"/>
      <c r="BT131" s="125"/>
      <c r="BU131" s="125"/>
      <c r="BV131" s="125"/>
      <c r="BW131" s="125"/>
      <c r="BX131" s="125"/>
      <c r="BY131" s="125"/>
      <c r="BZ131" s="125"/>
      <c r="CA131" s="125"/>
      <c r="CB131" s="125"/>
      <c r="CC131" s="125"/>
      <c r="CD131" s="2"/>
      <c r="CE131" s="2"/>
    </row>
    <row r="132" spans="1:83">
      <c r="A132" s="31" t="s">
        <v>273</v>
      </c>
      <c r="B132" s="159"/>
      <c r="C132" s="159"/>
      <c r="D132" s="159"/>
      <c r="E132" s="159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99"/>
      <c r="BH132" s="99"/>
      <c r="BI132" s="99"/>
      <c r="BJ132" s="99"/>
      <c r="BK132" s="99"/>
      <c r="BL132" s="99"/>
      <c r="BM132" s="99"/>
      <c r="BN132" s="99"/>
      <c r="BO132" s="99"/>
      <c r="BP132" s="99"/>
      <c r="BQ132" s="99"/>
      <c r="BR132" s="99"/>
      <c r="BS132" s="125"/>
      <c r="BT132" s="125"/>
      <c r="BU132" s="125"/>
      <c r="BV132" s="125"/>
      <c r="BW132" s="125"/>
      <c r="BX132" s="125"/>
      <c r="BY132" s="125"/>
      <c r="BZ132" s="125"/>
      <c r="CA132" s="125"/>
      <c r="CB132" s="125"/>
      <c r="CC132" s="125"/>
      <c r="CD132" s="2"/>
      <c r="CE132" s="2"/>
    </row>
    <row r="133" spans="1:83">
      <c r="A133" s="31" t="s">
        <v>274</v>
      </c>
      <c r="B133" s="159"/>
      <c r="C133" s="159"/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99"/>
      <c r="BH133" s="99"/>
      <c r="BI133" s="99"/>
      <c r="BJ133" s="99"/>
      <c r="BK133" s="99"/>
      <c r="BL133" s="99"/>
      <c r="BM133" s="99"/>
      <c r="BN133" s="99"/>
      <c r="BO133" s="99"/>
      <c r="BP133" s="99"/>
      <c r="BQ133" s="99"/>
      <c r="BR133" s="99"/>
      <c r="BS133" s="125"/>
      <c r="BT133" s="125"/>
      <c r="BU133" s="125"/>
      <c r="BV133" s="125"/>
      <c r="BW133" s="125"/>
      <c r="BX133" s="125"/>
      <c r="BY133" s="125"/>
      <c r="BZ133" s="125"/>
      <c r="CA133" s="125"/>
      <c r="CB133" s="125"/>
      <c r="CC133" s="125"/>
      <c r="CD133" s="2"/>
      <c r="CE133" s="2"/>
    </row>
    <row r="134" spans="1:83">
      <c r="A134" s="31" t="s">
        <v>275</v>
      </c>
      <c r="B134" s="159"/>
      <c r="C134" s="159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99"/>
      <c r="BH134" s="99"/>
      <c r="BI134" s="99"/>
      <c r="BJ134" s="99"/>
      <c r="BK134" s="99"/>
      <c r="BL134" s="99"/>
      <c r="BM134" s="99"/>
      <c r="BN134" s="99"/>
      <c r="BO134" s="99"/>
      <c r="BP134" s="99"/>
      <c r="BQ134" s="99"/>
      <c r="BR134" s="99"/>
      <c r="BS134" s="125"/>
      <c r="BT134" s="125"/>
      <c r="BU134" s="125"/>
      <c r="BV134" s="125"/>
      <c r="BW134" s="125"/>
      <c r="BX134" s="125"/>
      <c r="BY134" s="125"/>
      <c r="BZ134" s="125"/>
      <c r="CA134" s="125"/>
      <c r="CB134" s="125"/>
      <c r="CC134" s="125"/>
      <c r="CD134" s="2"/>
      <c r="CE134" s="2"/>
    </row>
    <row r="143" spans="1:83">
      <c r="B143" s="37"/>
    </row>
  </sheetData>
  <phoneticPr fontId="13" type="noConversion"/>
  <pageMargins left="0.25" right="0.25" top="0.75" bottom="0.75" header="0.3" footer="0.3"/>
  <pageSetup paperSize="9" scale="90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 Topp</dc:creator>
  <cp:keywords/>
  <dc:description/>
  <cp:lastModifiedBy>Guest User</cp:lastModifiedBy>
  <cp:revision/>
  <dcterms:created xsi:type="dcterms:W3CDTF">2025-05-14T03:22:29Z</dcterms:created>
  <dcterms:modified xsi:type="dcterms:W3CDTF">2025-08-03T23:03:26Z</dcterms:modified>
  <cp:category/>
  <cp:contentStatus/>
</cp:coreProperties>
</file>